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62" activeTab="0"/>
  </bookViews>
  <sheets>
    <sheet name="PROFIL DIRI" sheetId="1" r:id="rId1"/>
    <sheet name="Nilai capaian &amp; target" sheetId="2" r:id="rId2"/>
    <sheet name="REKAP &amp; Analisis per Standar" sheetId="3" r:id="rId3"/>
    <sheet name="Catatan untuk modifikasi" sheetId="4" state="hidden" r:id="rId4"/>
    <sheet name="Grafik per standar" sheetId="5" r:id="rId5"/>
  </sheets>
  <definedNames>
    <definedName name="_GoBack" localSheetId="0">'PROFIL DIRI'!#REF!</definedName>
    <definedName name="_xlnm.Print_Area" localSheetId="0">'PROFIL DIRI'!$A$1:$I$39</definedName>
  </definedNames>
  <calcPr fullCalcOnLoad="1"/>
</workbook>
</file>

<file path=xl/comments2.xml><?xml version="1.0" encoding="utf-8"?>
<comments xmlns="http://schemas.openxmlformats.org/spreadsheetml/2006/main">
  <authors>
    <author>Moses L. Singgih</author>
  </authors>
  <commentList>
    <comment ref="C12" authorId="0">
      <text>
        <r>
          <rPr>
            <b/>
            <sz val="9"/>
            <rFont val="Tahoma"/>
            <family val="2"/>
          </rPr>
          <t>Rubrik:</t>
        </r>
        <r>
          <rPr>
            <sz val="9"/>
            <rFont val="Tahoma"/>
            <family val="2"/>
          </rPr>
          <t xml:space="preserve">
7. Terdapat dokumen yang mencakup kebijakan, peraturan, dan pedoman yang memfasilitasi program studi untuk melakukan perencanaan, pengembangan, dan pemutakhiran kurikulum secara berkala kurang atau setiap 4 tahun.
6. Terdapat dokumen yang mencakup kebijakan, peraturan, dan pedoman yang memfasilitasi program studi untuk melakukan perencanaan, pengembangan, dan pemutakhiran kurikulum secara berkala lebih dari 4 tahun.
5. Terdapat dokumen yang mencakup kebijakan, peraturan, tetapi tidak terdapat pedoman yang memfasilitasi program studi untuk melakukan perencanaan, pengembangan, dan pemutakhiran kurikulum secara berkala.
4. Terdapat dokumen tentang kebijakan, tetapi tidak terdapat peraturan dan pedoman yang memfasilitasi program studi untuk melakukan perencanaan, pengembangan, dan pemutakhiran kurikulum secara berkala.
3. Terdapat kebijakan tertulis yang memfasilitasi program studi untuk melakukan perencanaan, pengembangan, dan pemutakhiran kurikulum secara berkala, tetapi belum dituangkan dalam bentuk dokumen formal, misalnya SK Rektor.
2. Terdapat kebijakan tidak tertulis yang memfasilitasi program studi untuk melakukan perencanaan, pengembangan, dan pemutakhiran kurikulum secara berkala.
1. Tidak terdapat kebijakan tertulis maupun tidak tertulis tentang penyusunan dan pengembangan kurikulum.
</t>
        </r>
      </text>
    </comment>
    <comment ref="C13" authorId="0">
      <text>
        <r>
          <rPr>
            <b/>
            <sz val="9"/>
            <rFont val="Tahoma"/>
            <family val="2"/>
          </rPr>
          <t>Rubrik:</t>
        </r>
        <r>
          <rPr>
            <sz val="9"/>
            <rFont val="Tahoma"/>
            <family val="2"/>
          </rPr>
          <t xml:space="preserve">
7. Penyusunan kurikulum dilakukan oleh pimpinan perguruan tinggi dan ketua program studi dengan melibatkan 6 dari 6 pihak yaitu: (1) dosen, (2) mahasiswa, (3) alumni, (4) asosiasi profesi, (5) pengguna lulusan, dan (6) penentu kebijakan pendidikan. 
6. Penyusunan kurikulum dilakukan oleh pimpinan perguruan tinggi dan ketua program studi dengan 5 dari 6 pihak yaitu: (1) dosen, (2) mahasiswa, (3) alumni, (4) asosiasi profesi, (5) pengguna lulusan, dan (6) penentu kebijakan pendidikan.
5. Penyusunan kurikulum dilakukan oleh pimpinan perguruan tinggi dan ketua program studi dengan melibatkan 4 dari 6 pihak yaitu: (1) dosen, (2) mahasiswa, (3) alumni, (4) asosiasi profesi, (5) pengguna lulusan, dan (6) penentu kebijakan pendidikan.
4. Penyusunan kurikulum dilakukan oleh pimpinan perguruan tinggi dan ketua program studi dengan melibatkan 3 dari 6 pihak yaitu: (1) dosen, (2) mahasiswa, (3) alumni, (4) asosiasi profesi, (5) pengguna lulusan, dan (6) penentu kebijakan pendidikan.
3. Penyusunan kurikulum dilakukan oleh pimpinan perguruan tinggi dan ketua program studi dengan melibatkan dosen saja.
2. Penyusunan kurikulum dilakukan oleh pimpinan perguruan tinggi dan ketua program studi saja.
1. Penyusunan kurikulum dilakukan oleh ketua program studi saja.
</t>
        </r>
      </text>
    </comment>
    <comment ref="C14" authorId="0">
      <text>
        <r>
          <rPr>
            <b/>
            <sz val="9"/>
            <rFont val="Tahoma"/>
            <family val="2"/>
          </rPr>
          <t>Rubrik:</t>
        </r>
        <r>
          <rPr>
            <sz val="9"/>
            <rFont val="Tahoma"/>
            <family val="2"/>
          </rPr>
          <t xml:space="preserve">
7. Terdapat pedoman monitoring dan evaluasi pengembangan kurikulum yang diperbaharui secara berkala, disertai dokumen hasil analisis dan evaluasi pengembangan kurikulum program studi yang ditindaklanjuti untuk penjaminan mutu secara berkelanjutan.
6. Terdapat pedoman monitoring dan evaluasi pengembangan kurikulum tetapi tidak diperbaharui secara berkala, disertai dokumen hasil analisis dan evaluasi pengembangan kurikulum program studi yang ditindaklanjuti untuk penjaminan mutu secara berkelanjutan.
5. Terdapat pedoman monitoring dan evaluasi pengembangan kurikulum tetapi tidak diperbaharui secara berkala, disertai dokumen hasil analisis dan evaluasi pengembangan kurikulum program studi  yang tidak ditindaklanjuti untuk penjaminan mutu secara berkelanjutan.
4. Terdapat pedoman monitoring dan evaluasi pengembangan kurikulum tetapi tidak diperbaharui secara berkala, disertai dokumen hasil monitoring dan evaluasi pengembangan kurikulum program studi namun tidak lengkap.
3. Terdapat pedoman monitoring dan evaluasi pengembangan kurikulum tetapi tidak diperbaharui secara berkala dan tidak dianalisis serta tidak ditindaklanjuti. 
2. Terdapat pedoman monitoring dan evaluasi pengembangan kurikulum yang masih berupa draf dan belum lengkap.
1. Tidak terdapat pedoman dan dokumen monitoring serta evaluasi pengembangan kurikulum program studi.
</t>
        </r>
      </text>
    </comment>
    <comment ref="C15" authorId="0">
      <text>
        <r>
          <rPr>
            <b/>
            <sz val="9"/>
            <rFont val="Tahoma"/>
            <family val="2"/>
          </rPr>
          <t>Rubrik:</t>
        </r>
        <r>
          <rPr>
            <sz val="9"/>
            <rFont val="Tahoma"/>
            <family val="2"/>
          </rPr>
          <t xml:space="preserve">
7. Rumusan visi dan misi mengandung substansi pedagogik yang sangat jelas tertulis secara eksplisit dan rinci.
6. Rumusan visi dan misi mengandung substansi pedagogik yang cukup jelas tertulis secara eksplisit dan rinci.
5. Rumusan visi dan misi mengandung substansi pedagogik yang cukup jelas dan eksplisit, tetapi tidak rinci.
4. Rumusan visi dan misi mengandung substansi pedagogik yang cukup jelas tetapi tidak eksplisit dan tidak rinci.
3. Rumusan visi dan misi mengandung substansi pedagogik yang kurang jelas, tidak eksplisit, dan tidak rinci.
2. Rumusan visi dan misi mengandung substansi pedagogik yang tidak jelas, tidak eksplisit, dan tidak rinci.
1. Rumusan visi dan misi tidak mengandung substansi pedagogik.
</t>
        </r>
      </text>
    </comment>
    <comment ref="C16" authorId="0">
      <text>
        <r>
          <rPr>
            <b/>
            <sz val="9"/>
            <rFont val="Tahoma"/>
            <family val="2"/>
          </rPr>
          <t>Rubrik:</t>
        </r>
        <r>
          <rPr>
            <sz val="9"/>
            <rFont val="Tahoma"/>
            <family val="2"/>
          </rPr>
          <t xml:space="preserve">
7. Rumusan visi dan misi mengandung substansi profesional yang sangat jelas tertulis secara eksplisit dan rinci.
6. Rumusan visi dan misi mengandung substansi profesional yang cukup jelas tertulis secara eksplisit dan rinci.
5. Rumusan visi dan misi mengandung substansi profesional yang cukup jelas dan eksplisit, tetapi tidak rinci.
4. Rumusan visi dan misi mengandung substansi profesional yang cukup jelas tetapi tidak eksplisit dan tidak rinci.
3. Rumusan visi dan misi mengandung substansi profesional yang kurang jelas, tidak eksplisit, dan tidak rinci.
2. Rumusan visi dan misi mengandung substansi profesional yang tidak jelas, tidak eksplisit, dan tidak rinci.
1. Rumusan visi dan misi tidak mengandung substansi profesional.
</t>
        </r>
      </text>
    </comment>
    <comment ref="C17" authorId="0">
      <text>
        <r>
          <rPr>
            <b/>
            <sz val="9"/>
            <rFont val="Tahoma"/>
            <family val="2"/>
          </rPr>
          <t>Rubrik:</t>
        </r>
        <r>
          <rPr>
            <sz val="9"/>
            <rFont val="Tahoma"/>
            <family val="2"/>
          </rPr>
          <t xml:space="preserve">
7. Terdapat dokumen tentang kesesuaian antara kurikulum, kompetensi,  visi, dan misi program studi yang lengkap serta rencana implementasi kurikulum yang sistematis.
6. Terdapat dokumen tentang kesesuaian antara kurikulum, kompetensi, visi, dan misi program studi yang lengkap serta rencana implementasi kurikulum namun kurang sistematis.
5. Terdapat dokumen tentang kesesuaian antara kurikulum, kompetensi, visi, dan misi program studi yang lengkap serta rencana implementasi kurikulum tetapi tidak sistematis.
4. Terdapat dokumen tentang kesesuaian antara kurikulum, kompetensi, visi, dan misi program studi yang lengkap namun belum ada rencana implementasi kurikulum tersebut.
3. Terdapat dokumen tentang kesesuaian antara kurikulum, kompetensi, visi, dan misi program studi namun tidak lengkap.
2. Tidak terdapat dokumen tertulis yang menyatakan kesesuaian antara kurikulum, kompetensi, visi, dan misi program studi.
1. Tidak terdapat kesesuaian antara kurikulum, kompetensi, visi, dan misi program studi.
</t>
        </r>
      </text>
    </comment>
    <comment ref="C18" authorId="0">
      <text>
        <r>
          <rPr>
            <b/>
            <sz val="9"/>
            <rFont val="Tahoma"/>
            <family val="2"/>
          </rPr>
          <t>Rubrik:</t>
        </r>
        <r>
          <rPr>
            <sz val="9"/>
            <rFont val="Tahoma"/>
            <family val="2"/>
          </rPr>
          <t xml:space="preserve">
7. Terdapat dokumen lengkap yang menunjukkan bahwa kurikulum sesuai dengan perkembangan IPTEKS bidang pendidikan dan kebutuhan masyarakat serta mekanisme penyesuaian kurikulum secara berkala.
6. Terdapat dokumen lengkap yang menunjukkan bahwa kurikulum sesuai dengan perkembangan IPTEKS bidang pendidikan dan kebutuhan masyarakat serta mekanisme penyesuaian kurikulum tetapi tidak secara berkala.
5. Terdapat dokumen lengkap yang menunjukkan bahwa kurikulum sesuai dengan perkembangan IPTEKS  bidang pendidikan dan kebutuhan masyarakat, namun tidak ada mekanisme penyesuaian kurikulum.
4. Terdapat dokumen yang menunjukkan bahwa kurikulum sesuai dengan perkembangan IPTEKS  bidang pendidikan dan kebutuhan masyarakat, namun tidak lengkap.
3. Terdapat dokumen yang menunjukkan bahwa kurikulum sesuai dengan perkembangan IPTEKS bidang pendidikan tetapi kurang lengkap dan belum sesuai dengan kebutuhan masyarakat.
2. Terdapat dokumen yang menunjukkan bahwa kurikulum tidak sesuai dengan perkembangan IPTEKS bidang pendidikan dan kebutuhan masyarakat serta tidak lengkap.
1. Tidak terdapat dokumen yang mendasari pengembangan kurikulum.
</t>
        </r>
      </text>
    </comment>
    <comment ref="C19" authorId="0">
      <text>
        <r>
          <rPr>
            <b/>
            <sz val="9"/>
            <rFont val="Tahoma"/>
            <family val="2"/>
          </rPr>
          <t>Rubrik:</t>
        </r>
        <r>
          <rPr>
            <sz val="9"/>
            <rFont val="Tahoma"/>
            <family val="2"/>
          </rPr>
          <t xml:space="preserve">
7. 90%-100% substansi matakuliah yang berkaitan dengan kompetensi profesional sesuai dengan standar isi mata pelajaran di sekolah.
6. 80%-89% substansi matakuliah yang berkaitan dengan kompetensi profesional sesuai dengan standar isi mata pelajaran di sekolah.
5. 70%-79% substansi matakuliah yang berkaitan dengan kompetensi profesional sesuai dengan standar isi mata pelajaran di sekolah.
4. 60%-69% substansi matakuliah yang berkaitan dengan kompetensi profesional sesuai dengan standar isi mata pelajaran di sekolah.
3. 50%-59% substansi matakuliah yang berkaitan dengan kompetensi profesional sesuai dengan standar isi mata pelajaran di sekolah.
2. 40%-49% substansi matakuliah yang berkaitan dengan kompetensi profesional sesuai dengan standar isi mata pelajaran di sekolah.
1. 0%-39% substansi matakuliah yang berkaitan dengan kompetensi profesional sesuai dengan standar isi mata pelajaran di sekolah.
</t>
        </r>
      </text>
    </comment>
    <comment ref="C20" authorId="0">
      <text>
        <r>
          <rPr>
            <b/>
            <sz val="9"/>
            <rFont val="Tahoma"/>
            <family val="2"/>
          </rPr>
          <t>Rubrik:</t>
        </r>
        <r>
          <rPr>
            <sz val="9"/>
            <rFont val="Tahoma"/>
            <family val="2"/>
          </rPr>
          <t xml:space="preserve">
7. 90%-100% substansi matakuliah pedagogik sesuai dengan Standar Isi,  Standar Proses, Standar Kompetensi Lulusan, dan Standar Penilaian. 
6. 80%-89% substansi matakuliah pedagogik sesuai Standar Isi, Standar Proses, Standar Kompetensi Lulusan, dan Standar Penilaian.
5. 70%-79% substansi matakuliah pedagogik sesuai dengan Standar Isi, Standar Proses, Standar Kompetensi Lulusan , dan Standar Penilaian.
4. 60%-69% substansi matakuliah pedagogik sesuai dengan Standar Isi, Standar Proses, Standar Kompetensi Lulusan, dan Standar Penilaian.
3. 50%-59% substansi matakuliah profesional sesuai dengan Standar Isi, Standar Proses, Standar Kompetensi Lulusan, dan Standar Penilaian.
2. 40%-49% substansi matakuliah profesional sesuai dengan Standar Isi, Standar Proses, Standar Kompetensi Lulusan, dan Standar Penilaian.
1. 0%-39% substansi matakuliah profesional sesuai dengan Standar Isi, Standar Proses, Standar Kompetensi Lulusan, dan Standar Penilaian.
</t>
        </r>
      </text>
    </comment>
    <comment ref="C21" authorId="0">
      <text>
        <r>
          <rPr>
            <b/>
            <sz val="9"/>
            <rFont val="Tahoma"/>
            <family val="2"/>
          </rPr>
          <t>Rubrik:</t>
        </r>
        <r>
          <rPr>
            <sz val="9"/>
            <rFont val="Tahoma"/>
            <family val="2"/>
          </rPr>
          <t xml:space="preserve">
7. Beban belajar mahasiswa 144 – 160 SKS
6. Beban belajar mahasiswa lebih dari 160 SKS
5. Beban belajar mahasiswa 134 – 143 SKS
4. Beban belajar mahasiswa 124 – 133 SKS
3. Beban belajar mahasiswa 114 – 123 SKS
2. Beban belajar mahasiswa 104 – 113 SKS
1. Beban belajar mahasiswa kurang dari 104 SKS
</t>
        </r>
      </text>
    </comment>
    <comment ref="C29" authorId="0">
      <text>
        <r>
          <rPr>
            <b/>
            <sz val="9"/>
            <rFont val="Tahoma"/>
            <family val="2"/>
          </rPr>
          <t>Rubrik:</t>
        </r>
        <r>
          <rPr>
            <sz val="9"/>
            <rFont val="Tahoma"/>
            <family val="2"/>
          </rPr>
          <t xml:space="preserve">
7. Terdapat unit atau lembaga yang khusus berfungsi untuk mengkaji dan mengembangkan pengkajian dan pengembangan sistem serta mutu pembelajaran yang hasilnya dimanfaatkan oleh program studi  dan institusi di dalam dan luar negeri secara berkesinambungan.
6. Terdapat unit atau lembaga yang khusus berfungsi untuk mengkaji dan mengembangkan pengkajian dan pengembangan sistem serta mutu pembelajaran yang hasilnya dimanfaatkan oleh program studi dan institusi lain di dalam dan luar negeri.
5. Terdapat unit atau lembaga yang khusus berfungsi untuk mengkaji dan mengembangkan pengkajian dan pengembangan sistem serta mutu pembelajaran yang hasilnya dimanfaatkan oleh program studi dan institusi lain di dalam negeri.
4. Terdapat unit atau lembaga yang khusus berfungsi untuk mengkaji dan mengembangkan pengkajian dan pengembangan sistem serta mutu pembelajaran serta hasilnya dimanfaatkan oleh program studi.
3. Terdapat unit yang mengkaji dan mengembangkan pengkajian dan pengembangan sistem serta mutu pembelajaran, tetapi hasilnya  belum dimanfaatkan oleh program studi sendiri.
2. Terdapat rencana pengembangan  unit yang melakukan pengkajian maupun pengembangan sistem dan mutu pembelajaran yang terdokumentasi.
1. Tidak terdapat unit pengkajian dan tidak melakukan pengkajian maupun pengembangan sistem dan mutu pembelajaran.
</t>
        </r>
      </text>
    </comment>
    <comment ref="C30" authorId="0">
      <text>
        <r>
          <rPr>
            <b/>
            <sz val="9"/>
            <rFont val="Tahoma"/>
            <family val="2"/>
          </rPr>
          <t>Rubrik:</t>
        </r>
        <r>
          <rPr>
            <sz val="9"/>
            <rFont val="Tahoma"/>
            <family val="2"/>
          </rPr>
          <t xml:space="preserve">
7. Terdapat sistem yang menjamin terselenggaranya mutu pembelajaran berpusat kepada pembelajar, ketepatan pendekatan pembelajaran, syarat kelulusan, dan pemanfaatan beragam sumber belajar, yang dilaksanakan secara konsisten, dimonitor,dan dievaluasi secara formatif dan sumatif secara berkala, serta pemanfaatannya bagi peningkatan mutu pembelajaran.
6. Terdapat sistem yang menjamin terselenggaranya mutu pembelajaran berpusat kepada pembelajar, ketepatan pendekatan pembelajaran, syarat kelulusan, dan memanfaatkan beragam sumber belajar,yang dilaksanakan secara konsisten, dimonitor, dan dievaluasi secara formatif, namun belum dimanfaatkan bagi peningkatan mutu pembelajaran  
5. Terdapat sistem yang menjamin terselenggaranya mutu pembelajaran berpusat kepada pembelajar, ketepatan pendekatan pembelajaran, pemanfaatan beragam sumber belajar, dan syarat kelulusan, namun monitoring dilaksanakan secara konsisten tetapi belum dievaluasi, serta belum dimanfaatkan bagi peningkatan mutu pembelajaran.
4. Terdapat sistem yang menjamin terselenggaranya mutu pembelajaran  berpusat kepada pembelajar, ketepatan pendekatan pembelajaran, pemanfaatan beragam sumber belajar, dan syarat kelulusan, namun monitoring dan evaluasinya belum dilaksanakan secara konsisten, serta belum dimanfaatkan bagi peningkatan mutu pembelajaran.
3. Terdapat sistem yang menjamin terselenggaranya mutu pembelajaran  berpusat kepada pembelajar, ketepatan pendekatan pembelajaran, pemanfaatan beragam sumber belajar, dan syarat kelulusan, namun monitoring dan evaluasinya belum dilaksanakan.  
2. Terdapat rencana pengembangan sistem yang menjamin terselenggaranya mutu pembelajaran  berpusat kepada pembelajar, ketepatan pendekatan pembelajaran, pemanfaatan beragam sumber belajar, dan syarat kelulusan.
1. Tidak terdapat sistem pengendalian mutu pembelajaran yang menjamin mutu penyelenggaraan proses pembelajaran. 
</t>
        </r>
      </text>
    </comment>
    <comment ref="C31" authorId="0">
      <text>
        <r>
          <rPr>
            <b/>
            <sz val="9"/>
            <rFont val="Tahoma"/>
            <family val="2"/>
          </rPr>
          <t>Rubrik:</t>
        </r>
        <r>
          <rPr>
            <sz val="9"/>
            <rFont val="Tahoma"/>
            <family val="2"/>
          </rPr>
          <t xml:space="preserve">
7. Terdapat pedoman yang menjadi acuan program studi yang mewajibkan pengintegrasian hasil penelitian dan pengabdian kepada masyarakat ke dalam proses pembelajaran, serta dilaksanakan secara konsisten dan ditingkatkan terus-menerus.
6. Terdapat pedoman yang menjadi acuan program studi yang mewajibkan pengintegrasian hasil penelitian dan pengabdian kepada masyarakat ke dalam proses pembelajaran, serta dilaksanakan secara konsisten.
5. Terdapat pedoman yang menjadi acuan program studi yang mewajibkan pengintegrasian hasil penelitian dan pengabdian kepada masyarakat ke dalam proses pembelajaran, namun pelaksanaannya belum secara konsisten. 
4. Terdapat pedoman yang menjadi acuan program studi yang mewajibkan pengintegrasian hasil penelitian dan pengabdian kepada masyarakat ke dalam proses pembelajaran, namun belum dilaksanakan.
3. Terdapat pedoman yang menjadi acuan program studi  yang mewajibkan pengintegrasian hasil penelitian dan pengabdian kepada masyarakat ke dalam proses pembelajaran tetapi belum lengkap.
2. Terdapat rencana penyusunan pedoman yang menjadi acuan program studi yang mewajibkan pengintegrasian hasil penelitian dan pengabdian kepada masyarakat ke dalam proses pembelajaran.
1. Tidak terdapat pedoman yang menjadi acuan program studi yang mewajibkan pengintegrasian hasil penelitian dan pengabdian kepada masyarakat ke dalam proses pembelajaran. 
</t>
        </r>
      </text>
    </comment>
    <comment ref="C32" authorId="0">
      <text>
        <r>
          <rPr>
            <b/>
            <sz val="9"/>
            <rFont val="Tahoma"/>
            <family val="2"/>
          </rPr>
          <t>Rubrik:</t>
        </r>
        <r>
          <rPr>
            <sz val="9"/>
            <rFont val="Tahoma"/>
            <family val="2"/>
          </rPr>
          <t xml:space="preserve">
7. Terdapat kebijakan penetapan konsep pendidikan, pengajaran, dan strategi pembelajaran serta pengembangan karakter mahasiswa yang diimplementasikan pada program studi dengan evaluasi secara berkala.
6. Terdapat kebijakan penetapan konsep pendidikan, pengajaran, dan strategi pembelajaran serta pengembangan karakter mahasiswa yang diimplementasikan pada program studi dengan evaluasi tetapi  belum dilakukan secara berkala.
5. Terdapat kebijakan penetapan konsep pendidikan, pengajaran, dan strategi pembelajaran serta pengembangan karakter mahasiswa yang diimplementasikan pada program studi tetapi belum dievaluasi.
4. Terdapat kebijakan penetapan konsep pendidikan, pengajaran, dan strategi pembelajaran serta pengembangan karakter mahasiswa tetapi belum diimplementasikan pada program studi.
3. Terdapat kebijakan penetapan konsep pendidikan, pengajaran, dan strategi pembelajaran serta pengembangan karakter mahasiswa  program studi tetapi belum dilengkapi dengan rancangan implementasinya.
2.  Terdapat rencana penyusunan kebijakan penetapan konsep pendidikan, pengajaran, dan strategi pembelajaran serta pengembangan karakter mahasiswa.
1. Belum terdapat penetapan konsep pendidikan, pengajaran, dan strategi pembelajaran serta pengembangan karakter mahasiswa. 
</t>
        </r>
      </text>
    </comment>
    <comment ref="C33" authorId="0">
      <text>
        <r>
          <rPr>
            <b/>
            <sz val="9"/>
            <rFont val="Tahoma"/>
            <family val="2"/>
          </rPr>
          <t>Rubrik:</t>
        </r>
        <r>
          <rPr>
            <sz val="9"/>
            <rFont val="Tahoma"/>
            <family val="2"/>
          </rPr>
          <t xml:space="preserve">
7. 85-100% metode pembelajaran yang digunakan di program studi menerapkan pendekatan student centered learning.
6. 70-84% metode pembelajaran yang digunakan di program studi menerapkan pendekatan student centered learning.
5. 50-69% metode pembelajaran yang digunakan di program studi menerapkan pendekatan student centered learning.
4. 30-49% metode pembelajaran yang digunakan di program studi menerapkan pendekatan student centered learning.
3. 10-29% metode pembelajaran yang digunakan di program studi menerapkan pendekatan student centered learning.
2. &lt; 10% metode pembelajaran yang digunakan di program studi menerapkan pendekatan student centered learning.
1. Tidak terdapat metode pembelajaran yang secara khusus dikembangkan untuk meningkatkan kompetensi mahasiswa
</t>
        </r>
        <r>
          <rPr>
            <b/>
            <sz val="9"/>
            <rFont val="Tahoma"/>
            <family val="2"/>
          </rPr>
          <t xml:space="preserve">
</t>
        </r>
        <r>
          <rPr>
            <sz val="9"/>
            <rFont val="Tahoma"/>
            <family val="2"/>
          </rPr>
          <t xml:space="preserve">
</t>
        </r>
      </text>
    </comment>
    <comment ref="C34" authorId="0">
      <text>
        <r>
          <rPr>
            <b/>
            <sz val="9"/>
            <rFont val="Tahoma"/>
            <family val="2"/>
          </rPr>
          <t>Rubrik:</t>
        </r>
        <r>
          <rPr>
            <sz val="9"/>
            <rFont val="Tahoma"/>
            <family val="2"/>
          </rPr>
          <t xml:space="preserve">
7. Peran serta tenaga ahli/pakar sebagai pembicara dalam seminar/pelatihan pembelajaran baik di dalam maupun luar negeri secara terprogram setiap tahun.
6. Peran serta tenaga ahli/pakar sebagai pembicara dalam seminar/pelatihan pembelajaran baik dari dalam maupun luar negeri tetapi belum terprogram setiap tahun.
5. Peran serta tenaga ahli/pakar sebagai pembicara dalam seminar/pelatihan pembelajaran baik dari dalam maupun luar negeri dalam 2 tahun terakhir.
4. Peran serta tenaga ahli/pakar sebagai pembicara dalam seminar/pelatihan pembelajaran baik dari dalam maupun luar negeri dalam 3 tahun terakhir.
3. Rencana peran serta tenaga ahli/pakar sebagai pembicara dalam seminar/pelatihan pembelajaran baik dari dalam maupun luar negeri yang terdokumentasi.
2. Rencana peran serta tenaga ahli/pakar sebagai pembicara dalam seminar/pelatihan pembelajaran dari dalam negeri yang terdokumentasi. 
1. Belum pernah melibatkan tenaga ahli/pakar baik dari dalam maupun luar negeri.
</t>
        </r>
      </text>
    </comment>
    <comment ref="C35" authorId="0">
      <text>
        <r>
          <rPr>
            <b/>
            <sz val="9"/>
            <rFont val="Tahoma"/>
            <family val="2"/>
          </rPr>
          <t>Rubrik:</t>
        </r>
        <r>
          <rPr>
            <sz val="9"/>
            <rFont val="Tahoma"/>
            <family val="2"/>
          </rPr>
          <t xml:space="preserve">
7. Dosen dan mahasiswa melakukan kegiatan observasi, analisis, refleksi, dan tindaklanjut mengenai pembelajaran di sekolah sesuai dengan bidang studinya.
6. Dosen dan mahasiswa melakukan kegiatan observasi, analisis, dan refleksi mengenai pembelajaran di sekolah sesuai dengan bidang studinya.
5. Dosen dan mahasiswa melakukan kegiatan observasi dan analisis mengenai pembelajaran di sekolah sesuai dengan bidang studinya.
4. Dosen dan mahasiswa melakukan kegiatan observasi mengenai pembelajaran di sekolah sesuai dengan bidang studinya.
3. Mahasiswa melakukan kegiatan observasi mengenai pembelajaran di sekolah sesuai dengan bidang studi, tanpa bimbingan dosen.
2. Dosen bercerita mengenai aktivitas guru pada bidang studi yang relevan.
1. Tidak ada pengenalan awal pembelajaran di sekolah.
</t>
        </r>
      </text>
    </comment>
    <comment ref="C36" authorId="0">
      <text>
        <r>
          <rPr>
            <b/>
            <sz val="9"/>
            <rFont val="Tahoma"/>
            <family val="2"/>
          </rPr>
          <t>Rubrik:</t>
        </r>
        <r>
          <rPr>
            <sz val="9"/>
            <rFont val="Tahoma"/>
            <family val="2"/>
          </rPr>
          <t xml:space="preserve">
7. Dilakukan di laboratorium micro teaching yang melibatkan siswa riil dan dilakukan refleksi dari hasil rekaman.
6. Dilakukan di laboratorium micro teaching yang melibatkan siswa riil dan dilakukan refleksi tanpa hasil rekaman.
5. Dilakukan di laboratorium dengan cara peer teaching dengan refleksinya dalam kelompok kelas kecil.
4. Dilakukan di laboratorium dengan cara peer teaching dengan refleksinya dalam kelompok kelas besar.
3. Dilakukan di laboratorium dengan cara peer teaching tanpa refleksi.
2. Dilakukan di kelas dengan peer teaching tanpa refleksi.
1. Tidak ada simulasi mengajar
</t>
        </r>
      </text>
    </comment>
    <comment ref="C37" authorId="0">
      <text>
        <r>
          <rPr>
            <b/>
            <sz val="9"/>
            <rFont val="Tahoma"/>
            <family val="2"/>
          </rPr>
          <t>Rubrik:</t>
        </r>
        <r>
          <rPr>
            <sz val="9"/>
            <rFont val="Tahoma"/>
            <family val="2"/>
          </rPr>
          <t xml:space="preserve">
7. Jumlah kesempatan praktek mengajar masing-masing mahasiswa ≥16 kali dibimbing oleh dosen dan guru pamong dan melakukan refleksi setiap kali pertemuan.
6. Jumlah kesempatan praktek mengajar masing-masing mahasiswa 14-15 kali dibimbing oleh dosen dan guru pamong dan melakukan refleksi setiap kali pertemuan.
5. Jumlah kesempatan praktek mengajar masing-masing mahasiswa 12-13 kali dibimbing oleh dosen dan guru pamong dan melakukan refleksi setiap kali pertemuan.
4. Jumlah kesempatan praktek mengajar masing-masing mahasiswa 10-11 kali dibimbing oleh dosen dan guru pamong dan melakukan refleksi setiap kali pertemuan.
3. Jumlah kesempatan praktek mengajar masing-masing mahasiswa 8-9 kali dibimbing oleh dosen dan guru pamong dan melakukan refleksi setiap kali pertemuan.
2. Jumlah kesempatan praktek mengajar masing-masing mahasiswa kurang dari 6-7 kali dibimbing oleh dosen dan guru pamong dan melakukan refleksi setiap kali pertemuan.
1. Jumlah kesempatan praktek mengajar masing-masing mahasiswa kurang dari 6 kali dibimbing oleh dosen dan guru pamong dan melakukan refleksi setiap kali pertemuan.
</t>
        </r>
      </text>
    </comment>
    <comment ref="C38" authorId="0">
      <text>
        <r>
          <rPr>
            <b/>
            <sz val="9"/>
            <rFont val="Tahoma"/>
            <family val="2"/>
          </rPr>
          <t>Rubrik:</t>
        </r>
        <r>
          <rPr>
            <sz val="9"/>
            <rFont val="Tahoma"/>
            <family val="2"/>
          </rPr>
          <t xml:space="preserve">
7. Perkuliahan dilakukan dalam bentuk tatap muka, tugas terstruktur, dan tugas mandiri yang terjadwal.
6. Perkuliahan dilakukan dalam bentuk tatap muka, tugas terstruktur yang terjadwal, dan tugas mandiri tidak terjadwal.
5. Perkuliahan dilakukan dalam bentuk tatap muka terjadwal, tugas terstruktur, dan tugas mandiri tidak terjadwal.
4. Perkuliahan dilakukan dalam bentuk tatap muka terjadwal, tugas terstruktur tidak terjadwal, dan tanpa tugas mandiri.
3. Perkuliahan dilakukan dalam bentuk tatap muka terjadwal dan tugas mandiri tidak  terjadwal, dan tanpa tugas terstruktur.
2. Perkuliahan dilakukan hanya dalam bentuk tatap muka yang terjadwal.
1. Perkuliahan dilakukan hanya dalam bentuk tatap muka tidak terjadwal.
</t>
        </r>
      </text>
    </comment>
    <comment ref="C39" authorId="0">
      <text>
        <r>
          <rPr>
            <b/>
            <sz val="9"/>
            <rFont val="Tahoma"/>
            <family val="2"/>
          </rPr>
          <t>Rubrik:</t>
        </r>
        <r>
          <rPr>
            <sz val="9"/>
            <rFont val="Tahoma"/>
            <family val="2"/>
          </rPr>
          <t xml:space="preserve">
7. Perkuliahan praktek dilakukan di laboratorium/ bengkel/ studio dengan bimbingan dosen dan asisten/ laboran/ teknisi dengan refleksi.
6. Perkuliahan praktek dilakukan di laboratorium /bengkel /studio dengan bimbingan dosen dan asisten/ laboran/ teknisi tanpa refleksi.
5. Perkuliahan praktek dilakukan di laboratorium/bengkel/studio dengan bimbingan asisten/laboran/teknisi dengan refleksi
4. Perkuliahan praktek dilakukan di laboratorium/bengkel/studio dengan bimbingan asisten/laboran/teknisi tanpa refleksi
3. Perkuliahan praktek dilakukan di laboratorium/bengkel/studio tanpa bimbingan.
2. Perkuliahan praktek dilakukan tidak di laboratorium/bengkel/studio.
1. Perkuliahan praktek tidak dilakukan.
</t>
        </r>
      </text>
    </comment>
    <comment ref="C40" authorId="0">
      <text>
        <r>
          <rPr>
            <b/>
            <sz val="9"/>
            <rFont val="Tahoma"/>
            <family val="2"/>
          </rPr>
          <t>Rubrik:</t>
        </r>
        <r>
          <rPr>
            <sz val="9"/>
            <rFont val="Tahoma"/>
            <family val="2"/>
          </rPr>
          <t xml:space="preserve">
7. &gt; 90% dosen berperan sebagai model dalam pembelajaran. 
6. 81%-90% dosen berperan sebagai model dalam pembelajaran.
5. 71%-80% dosen berperan sebagai model dalam pembelajaran.
4. 61%-70% dosen berperan sebagai model dalam pembelajaran.
3. 51%-60% dosen berperan sebagai model dalam pembelajaran.
2. 41%-50% dosen berperan sebagai model dalam pembelajaran.
1. &lt; 40% dosen berperan sebagai model dalam pembelajaran.
</t>
        </r>
      </text>
    </comment>
    <comment ref="C41" authorId="0">
      <text>
        <r>
          <rPr>
            <b/>
            <sz val="9"/>
            <rFont val="Tahoma"/>
            <family val="2"/>
          </rPr>
          <t>Rubrik:</t>
        </r>
        <r>
          <rPr>
            <sz val="9"/>
            <rFont val="Tahoma"/>
            <family val="2"/>
          </rPr>
          <t xml:space="preserve">
7. ICT digunakan dalam bentuk: (1) e-learning, (2) sumber belajar, (3) media pembelajaran yang dibuat sendiri, (4) media pembelajaran yang di unduh, (5) media komunikasi interaktif antara dosen dan mahasiswa, (6) penyelesaian tugas perkuliahan
6. Ada lima diantara enam pemanfaatanICT di atas.
5. Ada empat diantara enam pemanfaatan ICT di atas.
4. Ada tiga diantara enam pemanfaatan ICT di atas.
3. Ada dua diantara enam pemanfaatan ICT di atas.
2. Ada satu diantara enam pemanfaatan ICT di atas.
1. Tidak ada pemanfaatan ICT di atas.
</t>
        </r>
      </text>
    </comment>
    <comment ref="C42" authorId="0">
      <text>
        <r>
          <rPr>
            <b/>
            <sz val="9"/>
            <rFont val="Tahoma"/>
            <family val="2"/>
          </rPr>
          <t>Rubrik:</t>
        </r>
        <r>
          <rPr>
            <sz val="9"/>
            <rFont val="Tahoma"/>
            <family val="2"/>
          </rPr>
          <t xml:space="preserve">
7. Dilakukan reviu terhadap materi dan/atau proses perkuliahan oleh sejawat secara berkala setiap semester. 
6. Dilakukan reviu terhadap materi dan/atau proses perkuliahan oleh sejawat secara berkala setiap tahun. 
5. Dilakukan reviu terhadap materi dan/atau proses perkuliahan oleh sejawat secara berkala setiap dua tahun.
4. Dilakukan reviu terhadap materi dan/atau proses perkuliahan oleh sejawat secara berkala setiap tiga tahun.
3. Dilakukan reviu terhadap materidan/atau proses perkuliahan oleh sejawat secara berkala lebih dari empat tahun. 
2. Dilakukan reviu terhadap materidan/atau proses perkuliahan oleh sejawat secara berkala lebih dari lima tahun.
1. Tidak dilakukan reviu terhadap materidan/atau proses perkuliahan oleh sejawat secara berkala.
</t>
        </r>
      </text>
    </comment>
    <comment ref="C43" authorId="0">
      <text>
        <r>
          <rPr>
            <b/>
            <sz val="9"/>
            <rFont val="Tahoma"/>
            <family val="2"/>
          </rPr>
          <t>Rubrik:</t>
        </r>
        <r>
          <rPr>
            <sz val="9"/>
            <rFont val="Tahoma"/>
            <family val="2"/>
          </rPr>
          <t xml:space="preserve">
7. 91%-100% dosen menggunakan SAP/bahan ajar/media yang relevan
6. 81%-90% dosen menggunakan SAP/bahan ajar/media yang relevan
5. 71%-80% dosen menggunakan SAP/bahan ajar/media yang relevan 
4. 61%-70% dosen menggunakan SAP/bahan ajar/media yang relevan
3. 51%-60% dosen menggunakan SAP/bahan ajar/media yang relevan
2. 41%-50% dosen menggunakan SAP, bahan ajar dan media yang relevan
1. Kurang dari 40% dosen menggunakan SAP/bahan ajar/media yang relevan
</t>
        </r>
      </text>
    </comment>
    <comment ref="C44" authorId="0">
      <text>
        <r>
          <rPr>
            <b/>
            <sz val="9"/>
            <rFont val="Tahoma"/>
            <family val="2"/>
          </rPr>
          <t>Rubrik:</t>
        </r>
        <r>
          <rPr>
            <sz val="9"/>
            <rFont val="Tahoma"/>
            <family val="2"/>
          </rPr>
          <t xml:space="preserve">
7. Ada dokumen kebijakan formal yang lengkap mencakup informasi tentang otonomi keilmuan, kebebasan akademik, dan  kebebasan mimbar akademik yang dilaksanakan secara konsisten di program studi.
6. Ada dokumen kebijakan formal yang lengkap mencakup informasi tentang otonomi keilmuan, kebebasan akademik yang dilaksanakan secara konsisten di program studi.
5. Ada dokumen kebijakan formal yang lengkap mencakup informasi tentang otonomi keilmuan, kebebasan mimbar akademik yang belum dilaksanakan secara konsisten di program studi.
4. Ada dokumen kebijakan formalyang lengkap mencakup informasi tentang otonomi keilmuan, kebebasan akademik, kebebasan mimbar akademik belum dilaksanakan.
3. Ada dokumen kebijakan formal yang tidak lengkap mencakup informasi tentang otonomi keilmuan, kebebasan akademik, kebebasan mimbar akademik belum dilaksanakan.
2. Belum ada dokumenkebijakan tentang otonomi keilmuan, kebebasan akademik, kebebasan mimbar akademik.
1. Belum ada rencanapembuatan dokumenkebijakan tentang otonomi keilmuan, kebebasan akademik, kebebasan mimbar akademik.
</t>
        </r>
      </text>
    </comment>
    <comment ref="C45" authorId="0">
      <text>
        <r>
          <rPr>
            <b/>
            <sz val="9"/>
            <rFont val="Tahoma"/>
            <family val="2"/>
          </rPr>
          <t>Rubrik:</t>
        </r>
        <r>
          <rPr>
            <sz val="9"/>
            <rFont val="Tahoma"/>
            <family val="2"/>
          </rPr>
          <t xml:space="preserve">
7. Ada sistem pengembangan suasana akademik dalam bentuk (1) kebijakan dan strategi, (2) program implementasi yang terjadwal, (3) pengerahan sumber daya, (4) monitoring dan evaluasi serta ada (5) tindak lanjut untuk langkah perbaikan secara berkelanjutan di program studi
6.Ada sistem pengembangan suasana akademik dalam bentuk (1) kebijakan dan strategi, (2) program implementasi yang terjadwal, (3) pengerahan sumber daya, (4) monitoring dan evaluasi serta ada (5) tindak lanjut untuk langkah perbaikan secara tidak berkelanjutan di  program studi
5. Ada sistem pengembangan suasana akademik dalam bentuk adanya (1) kebijakan dan strategi, (2) program implementasi yang terjadwal, (3) pengerahan sumber daya, (4) monitoring dan evaluasi, tetapi tidak ada tindak lanjut untuk langkah perbaikan secara berkelanjutan.
4. Ada sistem pengembangan suasana akademik yang masih parsialdalam bentuk (1) kebijakan dan strategi, (2) program implementasi yang terjadwal, (3) pengerahan sumber daya, (4) monitoring dan evaluasi dan tindak lanjut untuk langkah perbaikan secara berkelanjutan.
3. Ada sistem pengembangan suasana akademik yang masih parsial dalam bentuk (1) kebijakan dan strategi, (2) program implementasi yang terjadwal, (3) pengerahan sumber daya, (4) monitoring dan evaluasi dan tidak ada tindak lanjut untuk langkah perbaikan secara berkelanjutan.
2. Ada sistem pengembangan suasana akademik yang masih parsial dalam bentuk (1) kebijakan dan strategi, (2) program implementasi yang terjadwal, (3) pengerahan sumber daya, (4) monitoring dan evaluasi belum ada.
1. Belum ada sistem pengembangan suasana akademik yang kondusif bagi mahasiswa untuk meraih prestasi akademik yang maksimal.
</t>
        </r>
      </text>
    </comment>
    <comment ref="C46" authorId="0">
      <text>
        <r>
          <rPr>
            <b/>
            <sz val="9"/>
            <rFont val="Tahoma"/>
            <family val="2"/>
          </rPr>
          <t>Rubrik:</t>
        </r>
        <r>
          <rPr>
            <sz val="9"/>
            <rFont val="Tahoma"/>
            <family val="2"/>
          </rPr>
          <t xml:space="preserve">
7. Program studi mempunyai program kegiatan kemahasiswaan, pusat olah raga, seni dan budaya bagi mahasiswa yang memiliki minat dan bakat serta telah mendapatkan reputasi di level nasional dan internasional.
6. Program studi mempunyai program kegiatan kemahasiawaan, pusat olah raga, seni dan budaya bagi mahasiswa yang memiliki minat dan bakat serta telah mendapatkan reputasi  nasional.
5. Program studi mempunyai  program kegiatan kemahasiawaan, pusat olah raga, seni dan budaya bagi mahasiswa yang memiliki minat dan bakat tetapi belum memiliki reputasi nasional.  
4. Program studi mempunyai program kegiatan kemahasiawaan bagi mahasiswa yang memiliki minat dan bakat, tetapi belum memiliki pusat olah raga, seni dan budaya.  
3. Program studi  mempunyai program kegiatan kemahasiawaan bagi mahasiswa yang memiliki minat dan bakat namun belum lengkap dan belum memiliki pusat olah raga, seni dan budaya.  
2. Program studi merencanakan penyusunan program kegiatan kemahasiswaan bagi mahasiswa yang memiliki bakat dan minat dan pengembangan pusat olah raga,seni dan budaya.
1. Program studi tidak mempunyai program kegiatan kemahasiswaan dan pusat olah raga, seni dan budaya. 
</t>
        </r>
      </text>
    </comment>
    <comment ref="C54" authorId="0">
      <text>
        <r>
          <rPr>
            <sz val="9"/>
            <rFont val="Tahoma"/>
            <family val="2"/>
          </rPr>
          <t xml:space="preserve">Rubrik:
7. Semua pemangku kepentingan pendidikan terwakili, baik dari unsur internal (ketua program studi, ahli pendidikan bidang studi, unsur pimpinan fakultas, ahli bidang studi) maupun eksternal (guru senior, dunia usaha, kepala sekolah, pengawas pendidikan, widyaiswara, organisasi profesi, guru muda, orang tua), dalam penyusunan SKL pedagogik
6. Semua pemangku kepentingan pendidikan unsur internal terwakili, tetapi hanya 6 atau 7 unsur eksternal (guru senior, dunia usaha, kepala sekolah, pengawas pendidikan, widyaiswara, organisasi profesi, guru muda, orang tua) terwakili dalam penyusunan SKL pedagogik
5. Semua pemangku kepentingan pendidikan unsur internal terwakili, tetapi hanya 4 atau 5 unsur eksternal (guru senior, dunia usaha, kepala sekolah, pengawas pendidikan, widyaiswara, organisasi profesi, guru muda, orang tua) terwakili dalam penyusunan SKL pedagogik
4. Sebanyak 3 pemangku kepentingan pendidikan unsur internal terwakili dan 4 atau 5 unsur eksternal terwakili dalam penyusunan SKL pedagogik
3. Sebanyak 2 pemangku kepentingan pendidikan unsur internal terwakili dan 2 atau 3 unsur eksternal terwakili dalam penyusunan SKL pedagogik
2. Sebanyak 2 pemangku kepentingan pendidikan unsure internal terwakili dan hanya 1 unsur eksternal terwakili dalam penyusunan SKL pedagogik 
1. Sebanyak 2 pemangku kepentingan pendidikan unsure internal terwakili tetapi tidak ada 
unsur eksternal terwakili dalam penyusunan SKL pedagogik
</t>
        </r>
      </text>
    </comment>
    <comment ref="C55" authorId="0">
      <text>
        <r>
          <rPr>
            <sz val="9"/>
            <rFont val="Tahoma"/>
            <family val="2"/>
          </rPr>
          <t xml:space="preserve">Rubrik:
7. Semua pemangku kepentingan pendidikan terwakili, baik dari unsur internal (ketua program studi, ahli bidang studi, unsur pimpinan fakultas, dan ahli pendidikan bidang studi) maupun eksternal (guru senior, dunia usaha, kepala sekolah, pengawas pendidikan, widyaiswara, organisasi profesi, guru muda, orang tua), dalam penyusunan SKL professional
6. Semua pemangku kepentingan pendidikan unsur internal terwakili, tetapi hanya 6 atau 7 unsur eksternal (guru senior, dunia usaha, kepala sekolah, pengawas pendidikan, widyaiswara, organisasi profesi, guru muda, orang tua) terwakili dalam penyusunan SKL professional
5. Semua pemangku kepentingan pendidikan unsur internal terwakili, tetapi hanya 4 atau 5 unsur eksternal (guru senior, dunia usaha, kepala sekolah, pengawas pendidikan, widyaiswara, organisasi profesi, guru muda, orang tua) terwakili dalam penyusunan SKL professional
4. Sebanyak 3 pemangku kepentingan pendidikan unsur internal terwakili dan 4 atau 5 unsur eksternal terwakili dalam penyusunan SKL profesional
3. Sebanyak 2 pemangku kepentingan pendidikan unsur internal terwakili dan 2 atau 3 unsur eksternal terwakili dalam penyusunan SKL profesional
2. Sebanyak 2 pemangku kepentingan pendidikan unsure internal terwakili dan hanya 1 unsur eksternal terwakili dalam penyusunan SKL profesional 
1. Sebanyak 2 pemangku kepentingan pendidikan unsure internal terwakili tetapi tidak ada 
unsur eksternal terwakili dalam penyusunan SKL profesional
</t>
        </r>
      </text>
    </comment>
    <comment ref="C56" authorId="0">
      <text>
        <r>
          <rPr>
            <sz val="9"/>
            <rFont val="Tahoma"/>
            <family val="2"/>
          </rPr>
          <t xml:space="preserve">Rubrik:
7. 100% mata kuliah yang ada dalam struktur kurikulum prodi telah memiliki SKL MK 
6. 90% - 99% mata kuliah yang ada dalam struktur kurikulum prodi telah memiliki SKL MK
5. 80% - 89 % mata kuliah yang ada dalam struktur kurikulum prodi telah memiliki SKL MK
4. 70% - 79 % mata kuliah yang ada dalam struktur kurikulum prodi telah memiliki SKL MK 
3. 60% - 69 % mata kuliah yang ada dalam struktur kurikulum prodi telah memiliki SKL MK 
2. 50% - 59 % mata kuliah yang ada dalam struktur kurikulum prodi telah memiliki SKL MK 
1. &lt; 50% mata kuliah yang ada dalam struktur kurikulum prodi telah memiliki SKL MK 
</t>
        </r>
      </text>
    </comment>
    <comment ref="C57" authorId="0">
      <text>
        <r>
          <rPr>
            <sz val="9"/>
            <rFont val="Tahoma"/>
            <family val="2"/>
          </rPr>
          <t xml:space="preserve">Rubrik:
7. 100% kelompok mata kuliah yang ada dalam struktur kurikulum prodi telah memiliki SKL KMK 
6. 90% - 99% kelompok mata kuliah yang ada dalam struktur kurikulum prodi telah memiliki SKL KMK
5. 80% - 89 % kelompok mata kuliah yang ada dalam struktur kurikulum prodi telah memiliki SKL KMK
4. 70% - 79 % kelompok mata kuliah yang ada dalam struktur kurikulum prodi telah memiliki SKL KMK 
3. 60% - 69 % kelompok mata kuliah yang ada dalam struktur kurikulum prodi telah memiliki SKL KMK 
2. 50% - 59 % kelompok mata kuliah yang ada dalam struktur kurikulum prodi telah memiliki SKL KMK 
1. &lt; 50% kelompok mata kuliah yang ada dalam struktur kurikulum prodi telah memiliki SKL KMK 
</t>
        </r>
      </text>
    </comment>
    <comment ref="C58" authorId="0">
      <text>
        <r>
          <rPr>
            <sz val="9"/>
            <rFont val="Tahoma"/>
            <family val="2"/>
          </rPr>
          <t xml:space="preserve">Rubrik: 
7. SKL PS ada dan mendukung tercapainya seluruh tujuan, terlaksananya misi, dan terwujudnya visi program studi
6. SKL PS ada dan mendukung tercapainya 90% - 99% tujuan, misi, dan visi program studi
5. SKL PS ada dan mendukung tercapainya 80% - 89% tujuan, misi, dan visi program studi
4. SKL PS ada dan mendukung tercapainya 70% - 79% tujuan, misi, dan visi program studi
3. SKL PS ada dan mendukung tercapainya 60% - 69% tujuan, misi, dan visi program studi
2. SKL PS ada dan mendukung tercapainya kurang dari 60% tujuan, misi, dan visi program studi
1. SKL PS tidak ada 
</t>
        </r>
      </text>
    </comment>
    <comment ref="C59" authorId="0">
      <text>
        <r>
          <rPr>
            <sz val="9"/>
            <rFont val="Tahoma"/>
            <family val="2"/>
          </rPr>
          <t xml:space="preserve">Rubrik:
7. SKL PS mendukung lulusan untuk memiliki ≥ 80% standar kompetensi guru bidang studi yang relevan
6. SKL PS mendukung lulusan untuk memiliki 70% - &lt; 80% standar kompetensi guru bidang studi yang relevan
5. SKL PS mendukung lulusan untuk memiliki 60% - &lt; 70% standar kompetensi guru bidang studi yang relevan
4. SKL PS mendukung lulusan untuk memiliki 50% - &lt; 60% standar kompetensi guru bidang studi yang relevan
3. SKL PS mendukung lulusan untuk memiliki 40% - &lt; 50%  standar kompetensi guru bidang studi yang relevan
2. SKL PS mendukung lulusan untuk memiliki 30% - &lt; 40% standar kompetensi guru bidang studi yang relevan
1. SKL PS mendukung lulusan untuk memiliki &lt; 30% standar kompetensi guru bidang studi yang relevan
</t>
        </r>
      </text>
    </comment>
    <comment ref="C60" authorId="0">
      <text>
        <r>
          <rPr>
            <sz val="9"/>
            <rFont val="Tahoma"/>
            <family val="2"/>
          </rPr>
          <t xml:space="preserve">Rubrik:
7. Memantau kompetensi pedagogik lulusan secara rutin 1 tahun sekali
6. Memantau kompetensi pedagogik lulusan secara rutin 2 tahun sekali
5. Memantau kompetensi pedagogik lulusan secara insidental dalam 2 tahun terakhir
4. Memantau kompetensi pedagogik lulusan secara rutin 3 tahun sekali
3. Memantau kompetensi pedagogik lulusan secara rutin 4 tahun sekali
2. Memantau kompetensi pedagogik lulusan secara insidental dalam 4 tahun terakhir 
1. Tidak memantau kompetensi pedagogik lulusan secara rutin 
.
</t>
        </r>
      </text>
    </comment>
    <comment ref="C61" authorId="0">
      <text>
        <r>
          <rPr>
            <sz val="9"/>
            <rFont val="Tahoma"/>
            <family val="2"/>
          </rPr>
          <t xml:space="preserve">RUBRIK:
7. Program studi melakukan tindak lanjut berupa: (1) perubahan isi kurikulum, (2) revisi perangkat pembelajaran, (3) peningkatan bobot praktikum, (4) perbaikan proses pembelajaran, (5) penambahan sarana dan prasarana pendidikan, dan (6) peningkatan mutu pendidik.
6. Program studi melakukan tindak lanjut 5 dari 6 kegiatan tersebut.
5. Program studi melakukan tindak lanjut 4 dari 6 kegiatan tersebut.
4. Program studi melakukan tindak lanjut 3 dari 6 kegiatan tersebut.
3. Program studi melakukan tindak lanjut 2 dari 6 kegiatan tersebut.
2. Program studi melakukan tindak lanjut 1 dari 6 kegiatan tersebut
1. Program studi tidak melakukan tindak lanjut.
</t>
        </r>
      </text>
    </comment>
    <comment ref="C62" authorId="0">
      <text>
        <r>
          <rPr>
            <sz val="9"/>
            <rFont val="Tahoma"/>
            <family val="2"/>
          </rPr>
          <t xml:space="preserve">Rubrik:
7. Memantau kompetensi profesional lulusan secara rutin 1 tahun sekali.
6. Memantau kompetensi profesional lulusan secara rutin 2 tahun sekali.
5. Memantau kompetensi profesional lulusan secara insidental dalam 2 tahun terakhir.
4. Memantau kompetensi profesional lulusan secara rutin 3 tahun sekali.
3. Memantau kompetensi profesional lulusan secara rutin 4 tahun sekali.
2. Memantau kompetensi profesional lulusan secara insidental dalam 4 tahun terakhir. 
1. Tidak memantau kompetensi profesional lulusan secara rutin. 
</t>
        </r>
      </text>
    </comment>
    <comment ref="C63" authorId="0">
      <text>
        <r>
          <rPr>
            <sz val="9"/>
            <rFont val="Tahoma"/>
            <family val="2"/>
          </rPr>
          <t xml:space="preserve">Rubrik:
7. Program studi melakukan tindak lanjut berupa: (1) perubahan isi kurikulum, (2) revisi perangkat pembelajaran, (3) peningkatan bobot praktikum, (4) perbaikan proses pembelajaran, (5) penambahan sarana dan prasarana pendidikan, dan (6) peningkatan mutu pendidik.
6. Program studi melakukan tindak lanjut 5 dari 6 kegiatan tersebut.
5. Program studi melakukan tindak lanjut 4 dari 6 kegiatan tersebut.
4. Program studi melakukan tindak lanjut 3 dari 6 kegiatan tersebut.
3. Program studi melakukan tindak lanjut 2 dari 6 kegiatan tersebut.
2. Program studi melakukan tindak lanjut 1 dari 6 kegiatan tersebut.
1. Program studi tidak melakukan tindak lanjut.
</t>
        </r>
      </text>
    </comment>
    <comment ref="C71" authorId="0">
      <text>
        <r>
          <rPr>
            <b/>
            <sz val="9"/>
            <rFont val="Tahoma"/>
            <family val="2"/>
          </rPr>
          <t>Rubrik:</t>
        </r>
        <r>
          <rPr>
            <sz val="9"/>
            <rFont val="Tahoma"/>
            <family val="2"/>
          </rPr>
          <t xml:space="preserve">
7. Dosen berkualifikasi minimal S2 &gt; 80%
6. Dosen berkualifikasi minimal S2 61% - 80%
5. Dosen berkualifikasi minimal S2 51% - 60%
4. Dosen berkualifikasi minimal S2 41% - 50%
3. Dosen berkualifikasi minimal S2 31% - 40%
2. Dosen berkualifikasi minimal S2 21% - 30%
1. Dosen berkualifikasi minimal S2 &lt; 21%
</t>
        </r>
      </text>
    </comment>
    <comment ref="C72" authorId="0">
      <text>
        <r>
          <rPr>
            <b/>
            <sz val="9"/>
            <rFont val="Tahoma"/>
            <family val="2"/>
          </rPr>
          <t>Rubrik:</t>
        </r>
        <r>
          <rPr>
            <sz val="9"/>
            <rFont val="Tahoma"/>
            <family val="2"/>
          </rPr>
          <t xml:space="preserve">
7. Dosen mengajar lebih dari 5 tahun &gt; 80%
6. Dosen mengajar lebih dari 5 tahun  61% - 80%
5. Dosen mengajar lebih dari 5 tahun 51% - 60% 
4. Dosen mengajar lebih dari 5 tahun 41% - 50% 
3. Dosen mengajar lebih dari 5 tahun 31% - 40%
2. Dosen mengajar lebih dari 5 tahun 21% - 30% 
1. Dosen mengajar lebih dari 5 tahun &lt;21% 
</t>
        </r>
      </text>
    </comment>
    <comment ref="C73" authorId="0">
      <text>
        <r>
          <rPr>
            <b/>
            <sz val="9"/>
            <rFont val="Tahoma"/>
            <family val="2"/>
          </rPr>
          <t>Rubrik:</t>
        </r>
        <r>
          <rPr>
            <sz val="9"/>
            <rFont val="Tahoma"/>
            <family val="2"/>
          </rPr>
          <t xml:space="preserve">
7. Dosen dengan jabatan guru besar dan lektor kepala &gt;80% 
6. Dosen dengan jabatan guru besar dan lektor kepala 61% - 80%
5. Dosen dengan jabatan guru besar dan lektor kepala 51% - 60%
4. Dosen dengan jabatan guru besar dan lektor kepala 41% - 50% 
3. Dosen dengan jabatan guru besar dan lektor kepala 31% - 40% 
2. Dosen dengan jabatan guru besar dan lektor kepala 21% - 30% 
1. Dosen dengan jabatan guru besar dan lektor kepala &lt;21% 
</t>
        </r>
      </text>
    </comment>
    <comment ref="C74" authorId="0">
      <text>
        <r>
          <rPr>
            <b/>
            <sz val="9"/>
            <rFont val="Tahoma"/>
            <family val="2"/>
          </rPr>
          <t>Rubrik:</t>
        </r>
        <r>
          <rPr>
            <sz val="9"/>
            <rFont val="Tahoma"/>
            <family val="2"/>
          </rPr>
          <t xml:space="preserve">
7. Jumlah dosen yang memiliki sertifikasi pendidik &gt; 80% 
6. Jumlah dosen yang memiliki sertifikasi pendidik 61% - 80%
5. Jumlah dosen yang memiliki sertifikasi pendidik 51% - 60%
4. Jumlah dosen yang memiliki sertifikasi pendidik 41% - 50%
3. Jumlah dosen yang memiliki sertifikasi pendidik 31% - 40%
2. Jumlah dosen yang memiliki sertifikasi pendidik 21% - 30%
1. Jumlah dosen yang memiliki sertifikasi pendidik &lt; 21% 
</t>
        </r>
      </text>
    </comment>
    <comment ref="C75" authorId="0">
      <text>
        <r>
          <rPr>
            <b/>
            <sz val="9"/>
            <rFont val="Tahoma"/>
            <family val="2"/>
          </rPr>
          <t>Rubrik:</t>
        </r>
        <r>
          <rPr>
            <sz val="9"/>
            <rFont val="Tahoma"/>
            <family val="2"/>
          </rPr>
          <t xml:space="preserve">
7. Jumlah dosen yang memiliki linieritas pendidikan &gt; 80% 
6. Jumlah dosen yang memiliki linieritas pendidikan 61% - 80%
5. Jumlah dosen yang memiliki linieritas pendidikan 51% - 60%
4. Jumlah dosen yang memiliki linieritas pendidikan 41% - 50%
3. Jumlah dosen yang memiliki linieritas pendidikan 31% - 40%
2. Jumlah dosen yang memiliki linieritas pendidikan 21% - 30%
1. Jumlah dosen yang memiliki linieritas pendidikan &lt; 21% 
</t>
        </r>
      </text>
    </comment>
    <comment ref="C76" authorId="0">
      <text>
        <r>
          <rPr>
            <b/>
            <sz val="9"/>
            <rFont val="Tahoma"/>
            <family val="2"/>
          </rPr>
          <t>Rubrik:</t>
        </r>
        <r>
          <rPr>
            <sz val="9"/>
            <rFont val="Tahoma"/>
            <family val="2"/>
          </rPr>
          <t xml:space="preserve">
7. Dosen mengampu mata kuliah sesuai dengan latar belakang pendidikannya
 91% - 100%
6. Dosen mengampu mata kuliah sesuai dengan latar belakang pendidikannya 81% - 90%
5. Dosen mengampu mata kuliah sesuai dengan latar belakang pendidikannya 71% - 80%
4. Dosen mengampu mata kuliah sesuai dengan latar belakang pendidikannya 
61% -  70%
3. Dosen mengampu mata kuliah sesuai dengan latar belakang pendidikannya 
51% -  60%
2. Dosen mengampu mata kuliah sesuai dengan latar belakang pendidikannya
 41% -  50%
1. Dosen mengampu mata kuliah sesuai dengan latar belakang pendidikannya &lt;41%
</t>
        </r>
      </text>
    </comment>
    <comment ref="C77" authorId="0">
      <text>
        <r>
          <rPr>
            <b/>
            <sz val="9"/>
            <rFont val="Tahoma"/>
            <family val="2"/>
          </rPr>
          <t>Rubrik:</t>
        </r>
        <r>
          <rPr>
            <sz val="9"/>
            <rFont val="Tahoma"/>
            <family val="2"/>
          </rPr>
          <t xml:space="preserve">
7. Dosen yang terlibat dalam kegiatan ilmiah seperti seminar, diskusi, workshop, lokakarya kependidikan sebanyak &gt;80%
6. Dosen yang terlibat dalam kegiatan ilmiah seperti seminar, diskusi, workshop, lokakarya kependidikan sebanyak 71% -80%
5. Dosen yang terlibat dalam kegiatan ilmiah seperti seminar, diskusi, workshop, lokakarya kependidikan sebanyak 61% -70%
4. Dosen yang terlibat dalam kegiatan ilmiah seperti seminar, diskusi, workshop, lokakarya kependidikan sebanyak 51% - 60%
3. Dosen yang terlibat dalam kegiatan ilmiah seperti seminar, diskusi, workshop, lokakarya kependidikan sebanyak  31% - 50%
2. Dosen yang terlibat dalam kegiatan ilmiah seperti seminar, diskusi, workshop, lokakarya kependidikan sebanyak 21% - 30%
1. Dosen terlibat dalam kegiatan ilmiah seperti seminar, diskusi, workshop, lokakarya kependidikan sebanyak  &lt; 21%
</t>
        </r>
      </text>
    </comment>
    <comment ref="C78" authorId="0">
      <text>
        <r>
          <rPr>
            <b/>
            <sz val="9"/>
            <rFont val="Tahoma"/>
            <family val="2"/>
          </rPr>
          <t>Rubrik:</t>
        </r>
        <r>
          <rPr>
            <sz val="9"/>
            <rFont val="Tahoma"/>
            <family val="2"/>
          </rPr>
          <t xml:space="preserve">
7. Rasio jumlah tenaga PLP dengan mahasiswa 1 : (1-50)
6. Rasio jumlah tenaga PLP dengan mahasiswa 1 : (51-75)
5. Rasio jumlah tenaga PLP dengan mahasiswa 1 : (76-100)
4. Rasio jumlah tenaga PLP dengan mahasiswa 1 : (101-125)
3. Rasio jumlah tenaga PLP dengan mahasiswa 1 : (126-150)
2. Rasio jumlah tenaga PLP dengan mahasiswa 1 : (151-175)
1. Rasio jumlah tenaga PLP dengan mahasiswa 1 : &gt;175
</t>
        </r>
      </text>
    </comment>
    <comment ref="C79" authorId="0">
      <text>
        <r>
          <rPr>
            <b/>
            <sz val="9"/>
            <rFont val="Tahoma"/>
            <family val="2"/>
          </rPr>
          <t>Rubrik:</t>
        </r>
        <r>
          <rPr>
            <sz val="9"/>
            <rFont val="Tahoma"/>
            <family val="2"/>
          </rPr>
          <t xml:space="preserve">
7. Beban kerja dosen persemester 11 – 13 sks
6. Beban kerja dosen persemester 10 sks atau 14 sks
5. Beban kerja dosen persemester 9 sks atau 15 sks
4. Beban kerja dosen persemester 8 sks atau 16 sks
3. Beban kerja dosen persemester 7 sks atau 17 – 18 sks
2. Beban kerja dosen persemester 6 sks atau 19 – 20 sks
1. Beban kerja dosen persemester ≤ 5 sks atau ≥ 21 sks
</t>
        </r>
      </text>
    </comment>
    <comment ref="C80" authorId="0">
      <text>
        <r>
          <rPr>
            <b/>
            <sz val="9"/>
            <rFont val="Tahoma"/>
            <family val="2"/>
          </rPr>
          <t>Rubrik:</t>
        </r>
        <r>
          <rPr>
            <sz val="9"/>
            <rFont val="Tahoma"/>
            <family val="2"/>
          </rPr>
          <t xml:space="preserve">
7. Rasio jumlah tenaga kependidikan dengan mahasiswa 1 : (1-100)
6. Rasio jumlah tenaga kependidikan dengan mahasiswa 1 : (101-150)
5. Rasio jumlah tenaga kependidikan dengan mahasiswa 1 : (151-200)
4. Rasio jumlah tenaga kependidikan dengan mahasiswa 1 : (201-250)
3. Rasio jumlah tenaga kependidikan dengan mahasiswa 1 : (251- 300 )
2. Rasio jumlah tenaga kependidikan dengan mahasiswa 1 : (301-350)
1. Rasio jumlah tenaga kependidikan dengan mahasiswa 1 : &gt;350
</t>
        </r>
      </text>
    </comment>
    <comment ref="C81" authorId="0">
      <text>
        <r>
          <rPr>
            <b/>
            <sz val="9"/>
            <rFont val="Tahoma"/>
            <family val="2"/>
          </rPr>
          <t>Rubrik:</t>
        </r>
        <r>
          <rPr>
            <sz val="9"/>
            <rFont val="Tahoma"/>
            <family val="2"/>
          </rPr>
          <t xml:space="preserve">
7. Kualifikasi tenaga kependidikan yang memenuhi syarat &gt; 80%
6. Kualifikasi tenaga kependidikan yang memenuhi syarat 61% - 80%
5. Kualifikasi tenaga kependidikan yang memenuhi syarat 51% - 60%
4. Kualifikasi tenaga kependidikan yang memenuhi syarat 41% - 50%
3. Kualifikasi tenaga kependidikan yang memenuhi syarat 31% - 40%
2. Kualifikasi tenaga kependidikan yang memenuhi syarat 21% - 30%
1. Kualifikasi tenaga kependidikan yang memenuhi syarat &lt; 21%
</t>
        </r>
      </text>
    </comment>
    <comment ref="C82" authorId="0">
      <text>
        <r>
          <rPr>
            <b/>
            <sz val="9"/>
            <rFont val="Tahoma"/>
            <family val="2"/>
          </rPr>
          <t>Rubrik:</t>
        </r>
        <r>
          <rPr>
            <sz val="9"/>
            <rFont val="Tahoma"/>
            <family val="2"/>
          </rPr>
          <t xml:space="preserve">
7. Relevansi bidang tugas tenaga kependidikan dengan latar belakang pendidikan &gt; 80%
6. Relevansi bidang tugas tenaga kependidikan dengan latar belakang pendidikan 
61% - 80%
5. Relevansi bidang tugas tenaga kependidikan dengan latar belakang pendidikan 
51% - 60%
4. Relevansi bidang tugas tenaga kependidikan dengan latar belakang pendidikan
 41% - 50%
3. Relevansi bidang tugas tenaga kependidikan dengan latar belakang pendidikan 
31% - 40%
2. Relevansi bidang tugas tenaga kependidikan dengan latar belakang pendidikan 
 21% - 30%
1. Relevansi bidang tugas tenaga kependidikan dengan latar belakang pendidikan &lt; 21%
</t>
        </r>
      </text>
    </comment>
    <comment ref="C90" authorId="0">
      <text>
        <r>
          <rPr>
            <b/>
            <sz val="9"/>
            <rFont val="Tahoma"/>
            <family val="2"/>
          </rPr>
          <t>Rubrik:</t>
        </r>
        <r>
          <rPr>
            <sz val="9"/>
            <rFont val="Tahoma"/>
            <family val="2"/>
          </rPr>
          <t xml:space="preserve">
7. Tersedia koleksi perpustakaan untuk setiap bahan pustaka meliputi: a) Buku teks dan perlengkapannya, b) skripsi, tesis, disertasi, c) prosiding nasional, d) prosiding international e) jurnal nasional belum terakreditasi, f) jurnal nasional terakreditasi, dan g) jurnal internasional.
6. Tersedia koleksi perpustakaan  mencakup 6 dari 7 opsi di atas
5. Tersedia koleksi perpustakaan  mencakup 5 dari 7 opsi di atas
4. Tersedia koleksi perpustakaan  mencakup 4 dari 7 opsi di atas
3. Tersedia koleksi perpustakaan mencakup 3 dari 7 opsi di atas
2. Tersedia koleksi perpustakaan  mencakup 2 dari 7 opsi di atas
1. Tersedia koleksi perpustakaan dan e-library mencakup 1 dari 7 opsi di atas
</t>
        </r>
      </text>
    </comment>
    <comment ref="C91" authorId="0">
      <text>
        <r>
          <rPr>
            <b/>
            <sz val="9"/>
            <rFont val="Tahoma"/>
            <family val="2"/>
          </rPr>
          <t>Rubrik:</t>
        </r>
        <r>
          <rPr>
            <sz val="9"/>
            <rFont val="Tahoma"/>
            <family val="2"/>
          </rPr>
          <t xml:space="preserve">
7.  kemudahan mengakses bahan putaka secara manual untuk setiap bahan pustaka mencakup: a) Buku teks dan perlengkapannya, b) Skripsi, tesis, disertrasi, c) Jurnal nasional belum terakreditasi, d) Prosiding nasional, e) Jurnal Nasional terakreditasi, f) Prosding international, dan g) Jurnal Internasional.
6. Ada kemudahan mengakses bahan pustaka secara manual mencakup 6 dari 7 opsi di atas
5. Ada kemudahan mengakses bahan pustaka secara manual mencakup 5 dari 7 opsi di atas
4. Ada kemudahan mengakses bahan pustaka secara manual mencakup 4 dari 7 opsi di atas
3. Ada kemudahan mengakses bahan pustaka secara manual mencakup 3 dari 7 opsi di atas
2. Ada kemudahan mengakses bahan pustaka secara manual mencakup 2 dari 7 opsi di atas
1. Ada kemudahan mengakses bahan pustaka secara manual mencakup 1 dari 7 opsi di atas
</t>
        </r>
      </text>
    </comment>
    <comment ref="C92" authorId="0">
      <text>
        <r>
          <rPr>
            <b/>
            <sz val="9"/>
            <rFont val="Tahoma"/>
            <family val="2"/>
          </rPr>
          <t>Rubrik:</t>
        </r>
        <r>
          <rPr>
            <sz val="9"/>
            <rFont val="Tahoma"/>
            <family val="2"/>
          </rPr>
          <t xml:space="preserve">
7. Ada kemudahan mengakses bahan putaka dengan e-library untuk setiap bahan pustaka mencakup: a) Buku teks dan perlengkapannya, b) Skripsi, tesis, disertrasi, c) Jurnal nasional belum terakreditasi, d) Prosiding nasional, e) Jurnal Nasional terakreditasi, f) Prosding international, dan g) Jurnal Internasional
6. Ada kemudahan mengakses bahan pustaka dengan e-library mencakup 6 dari 7 opsi di atas
5. Ada kemudahan mengakses bahan pustaka dengan e-library mencakup 5 dari 7 opsi di atas
4. Ada kemudahan mengakses bahan pustaka dengan e-library mencakup 4 dari 7 opsi di atas
3. Ada kemudahan mengakses bahan pustaka dengan e-library mencakup 3 dari 7 opsi di atas
2. Ada kemudahan mengakses bahan pustaka dengan e-library mencakup 2 dari 7 opsi di atas
1. Ada kemudahan mengakses bahan pustaka dengan e-library mencakup 1 dari 7 opsi di atas
</t>
        </r>
      </text>
    </comment>
    <comment ref="C93" authorId="0">
      <text>
        <r>
          <rPr>
            <b/>
            <sz val="9"/>
            <rFont val="Tahoma"/>
            <family val="2"/>
          </rPr>
          <t>Rubrik:</t>
        </r>
        <r>
          <rPr>
            <sz val="9"/>
            <rFont val="Tahoma"/>
            <family val="2"/>
          </rPr>
          <t xml:space="preserve">
7. Kecukupan sarana yang dibutuhkan dalam proses pembelajaran mencakup: a) laboratorium dalam kampus, b) kelengkapan alat laboratorium, c) bengkel/studio, d) kelengkapan alat bengkel/studio,  e) Ruang simulasi/micro teaching, f) green house/lab lapangan/lahan pertanian, g) Lab. School/kerjasama DUDI/Asosiasi Profesi/masyarakat.
6. Kecukupan sarana yang dibutuhkan dalam proses pembelajaran mencakup 6 dari 7 opsi di atas.
5. Kecukupan sarana yang dibutuhkan dalam proses pembelajaran mencakup 5 dari 7 opsi di atas.
4. Kecukupan sarana yang dibutuhkan dalam proses pembelajaran mencakup 4 dari 7 opsi di atas.
3. Kecukupan sarana yang dibutuhkan dalam proses pembelajaran mencakup 3 dari 7 opsi di atas.
2. Kecukupan sarana yang dibutuhkan dalam proses pembelajaran mencakup 2 dari 7 opsi di atas.
1. Kecukupan sarana yang dibutuhkan dalam proses pembelajaran mencakup 1 dari 7 opsi di atas.
</t>
        </r>
      </text>
    </comment>
    <comment ref="C94" authorId="0">
      <text>
        <r>
          <rPr>
            <b/>
            <sz val="9"/>
            <rFont val="Tahoma"/>
            <family val="2"/>
          </rPr>
          <t>Rubrik:</t>
        </r>
        <r>
          <rPr>
            <sz val="9"/>
            <rFont val="Tahoma"/>
            <family val="2"/>
          </rPr>
          <t xml:space="preserve">
7. Setiap mahasiswa mendapat kesempatan memanfaatkan sarana sesuai jadwal perkuliahan mencakup: a) laboratorium dalam kampus, b) kelengkapan alat laboratorium, c) bengkel/studio, d) kelengkapan alat bengkel/studio,  e) Ruang simulasi/micro teaching, f) green house/lab lapangan/lahan pertanian, g) Lab. School/kerjasama DUDI/Asosiasi Profesi/masyarakat.
6. Setiap mahasiswa mendapat kesempatan memanfaatkan sarana sesuai jadwal perkuliahan mencakup 6 dari 7 opsi di atas.
5. Setiap mahasiswa mendapat kesempatan memanfaatkan sarana sesuai jadwal perkuliahan mencakup 5 dari 7 opsi di atas.
4. Setiap mahasiswa mendapat kesempatan memanfaatkan sarana sesuai jadwal perkuliahan mencakup 4 dari 7 opsi di atas.
3. Setiap mahasiswa mendapat kesempatan memanfaatkan sarana sesuai jadwal perkuliahan mencakup 3 dari 7 opsi di atas.
2. Setiap mahasiswa mendapat kesempatan memanfaatkan sarana sesuai jadwal perkuliahan mencakup 2 dari 7 opsi di atas.
1. Setiap mahasiswa mendapat kesempatan memanfaatkan sarana sesuai jadwal perkuliahan mencakup 1 dari 7 opsi di atas.
</t>
        </r>
      </text>
    </comment>
    <comment ref="C95" authorId="0">
      <text>
        <r>
          <rPr>
            <b/>
            <sz val="9"/>
            <rFont val="Tahoma"/>
            <family val="2"/>
          </rPr>
          <t>Rubrik:</t>
        </r>
        <r>
          <rPr>
            <sz val="9"/>
            <rFont val="Tahoma"/>
            <family val="2"/>
          </rPr>
          <t xml:space="preserve">
7. Kecukupan  fasilitas prasarana mencakup:  a) ruang serba guna, b) tempat olah raga, c) ruang himpunan mahasiswa, d) ruang ibadah/doa, e) green area, f) fasilitas disable/ruang konsultasi, g) kantin.
6. Kecukupan  fasilitas prasarana mencakup 6 dari 7 opsi di atas.
5. Kecukupan  fasilitas prasarana mencakup 5 dari 7 opsi di atas.
4. Kecukupan  fasilitas prasarana mencakup 4 dari 7 opsi di atas.
3. Kecukupan  fasilitas prasarana mencakup 3 dari 7 opsi di atas.
2. Kecukupan  fasilitas prasarana mencakup 2 dari 7 opsi di atas.
1. Kecukupan  fasilitas prasarana mencakup 1 dari 7 opsi di atas.
</t>
        </r>
      </text>
    </comment>
    <comment ref="C96" authorId="0">
      <text>
        <r>
          <rPr>
            <b/>
            <sz val="9"/>
            <rFont val="Tahoma"/>
            <family val="2"/>
          </rPr>
          <t>Rubrik:</t>
        </r>
        <r>
          <rPr>
            <sz val="9"/>
            <rFont val="Tahoma"/>
            <family val="2"/>
          </rPr>
          <t xml:space="preserve">
7. Ketersediaan TIK mencakup:  a) band width, b) hardware, c) software, d) LAN, e) e-learning, dan f) e-library.
6. Ketersediaan TIK mencakup:  a) band width, b) hardware, c) software, d) LAN, dan  e) e-learning.
5. Ketersediaan TIK mencakup:  a) band width, b) hardware, c) software, dan  d) LAN.
4. Ketersediaan TIK mencakup:  a) band width, b) hardware, dan c) software.
3. Ketersediaan TIK mencakup:  a) band width dan b) hardware. 
2. Ketersediaan TIK mencakup: a) hardware  dan b) software.
1. Tidak tersedia fasilitas TIK 
</t>
        </r>
      </text>
    </comment>
    <comment ref="C97" authorId="0">
      <text>
        <r>
          <rPr>
            <b/>
            <sz val="9"/>
            <rFont val="Tahoma"/>
            <family val="2"/>
          </rPr>
          <t>Rubrik:</t>
        </r>
        <r>
          <rPr>
            <sz val="9"/>
            <rFont val="Tahoma"/>
            <family val="2"/>
          </rPr>
          <t xml:space="preserve">
7. Penggunaan dan pemanfaatan sistem informasi dalam administrasi mencakup: a) proses perkuliahan, b) administrasi akademik, c) administrasi umum, d) administrasi keuangan, e) data base sarana dan prasarana,  dan f) pemanfaatan IT dalam rangka kerjasama dengan instansi/unit lain.
6. Penggunaan dan pemanfaatan sistem informasi dalam administrasi mencakup: a) proses perkuliahan, b) administrasi akademik, c) administrasi umum, d) administrasi keuangan, dan e) data base sarana dan prasarana.
5. Penggunaan dan pemanfaatan sistem informasi dalam administrasi mencakup : a) proses perkuliahan, b) administrasi akademik, c) administrasi umum, dan d) administrasi keuangan.
4. Penggunaan dan pemanfaatan sistem informasi dalam administrasi mencakup : a) proses perkuliahan, b) administrasi akademik, dan c) administrasi umum.
3. Penggunaan dan pemanfaatan sistem informasi dalam administrasi mencakup : a) proses perkuliahan, dan b). administrasi akademik.
2. Penggunaan dan pemanfaatan sistem informasi dalam administrasi mencakup : a) proses perkuliahan.
1. Belum  penggunaan dan pemanfaatan sistem informasi dalam administrasi pada semua aspek.
</t>
        </r>
      </text>
    </comment>
    <comment ref="C98" authorId="0">
      <text>
        <r>
          <rPr>
            <b/>
            <sz val="9"/>
            <rFont val="Tahoma"/>
            <family val="2"/>
          </rPr>
          <t>Rubrik:</t>
        </r>
        <r>
          <rPr>
            <sz val="9"/>
            <rFont val="Tahoma"/>
            <family val="2"/>
          </rPr>
          <t xml:space="preserve">
7. Kapasitas internet dengan rasio bandwidth&gt; 25 kbps per mahasiswa.
6. Kapasitas internet dengan rasio bandwidth 15 - 25 kbps per mahasiswa
5. Kapasitas internet dengan rasio bandwidth  5 - &lt;15 kbps per mahasiswa
4. Kapasitas internet dengan rasio bandwidth  1 - &lt;5 kbps per mahasiswa
3. Kapasitas internet dengan rasio bandwidth  0,5  - &lt;1 kbps per mahasiswa
2. Kapasitas internet dengan rasio bandwidth &lt; 0,5 kbps per mahasiswa
1. Belum ada fasilitas internet
</t>
        </r>
      </text>
    </comment>
    <comment ref="C99" authorId="0">
      <text>
        <r>
          <rPr>
            <b/>
            <sz val="9"/>
            <rFont val="Tahoma"/>
            <family val="2"/>
          </rPr>
          <t>Rubrik:</t>
        </r>
        <r>
          <rPr>
            <sz val="9"/>
            <rFont val="Tahoma"/>
            <family val="2"/>
          </rPr>
          <t xml:space="preserve">
7. Data dikelola terintegrasi dengan komputer dan dapat diakses melalui jaringan internet.
6. Data dikelola terintegrasi dengan komputer dan tidak dapat diakses melalui jaringan internet.
5. Data dikelola tidak terintegrasi dengan komputer tetapi dapat diakses melalui jaringan internet (Wide  Area Network, WAN).
4. Data dikelola tidak terintegrasi dengan komputer tetapi dapat diakses melalui  jaringan lokal (Local Area Network, LAN).
3. Data dikelola tidak terintegrasi dengan komputer tetapi tidak dapat diakses melalui  jaringan 
2. Data dikelola secara manual.
1. Belum ada penanganan data.
</t>
        </r>
      </text>
    </comment>
    <comment ref="C107" authorId="0">
      <text>
        <r>
          <rPr>
            <b/>
            <sz val="9"/>
            <rFont val="Tahoma"/>
            <family val="2"/>
          </rPr>
          <t>Rubrik:</t>
        </r>
        <r>
          <rPr>
            <sz val="9"/>
            <rFont val="Tahoma"/>
            <family val="2"/>
          </rPr>
          <t xml:space="preserve">
7. Kepemimpinan program studi meliputi: a) memotivasi, b) menjalin hubungan kerja sama, c) menampung aspirasi, d) berprestasi, e) memiliki komitmen yang tinggi, f) mampu bekerja keras, dan g) dapat menjadi teladan.
6. Kepemimpinan program studi meliputi 6 dari 7.
5. Kepemimpinan program studi meliputi 5 dari 7.
4. Kepemimpinan program studi meliputi 4 dari 7.
3. Kepemimpinan program studi meliputi 3 dari 7.
2. Kepemimpinan program studi meliputi 2 dari 7.
1. Kepemimpinan program studi meliputi 0 – 1 dari 7.
</t>
        </r>
      </text>
    </comment>
    <comment ref="C108" authorId="0">
      <text>
        <r>
          <rPr>
            <b/>
            <sz val="9"/>
            <rFont val="Tahoma"/>
            <family val="2"/>
          </rPr>
          <t>Rubrik:</t>
        </r>
        <r>
          <rPr>
            <sz val="9"/>
            <rFont val="Tahoma"/>
            <family val="2"/>
          </rPr>
          <t xml:space="preserve">
7. Sistem pengelolaan fungsional dan operasional program studi mencakup lima fungsi pengelolaan (planning, organizing, staffing, leading, dan controlling) yang dilaksanakan secara efektif, dilengkapi dengan pedoman pengelolaan dan bukti berupa dokumen pengelolaan.
6. Sistem pengelolaan fungsional dan operasional program studi mencakup lima fungsi pengelolaan (planning, organizing, staffing, leading, dan controlling) yang dilaksanakan secara efektif, dilengkapi dengan pedoman pengelolaan, tetapi tanpa bukti dokumen pengelolaan.
5. Sistem pengelolaan fungsional dan operasional program studi mencakup empat dari lima fungsi pengelolaan (planning, organizing, staffing, leading, dan controlling) yang dilaksanakan secara efektif, dilengkapi dengan bukti dokumen pengelolaan.
4. Sistem pengelolaan fungsional dan operasional program studi mencakup empat dari lima fungsi pengelolaan (planning, organizing, staffing, leading, dan controlling) yang dilaksanakan secara efektif, tetapi tidak dilengkapi oleh pedoman pengelolaan dan tidak ada bukti dokumen pengelolaan.
3. Sistem pengelolaan fungsional dan operasional program studi mencakup tiga dari lima fungsi pengelolaan (planning, organizing, staffing, leading, dan controlling)  yang dilaksanakan secara efektif, tetapi dilengkapi dengan bukti dokumen pengelolaan.
2. Sistem pengelolaan fungsional dan operasional program studi mencakup tiga dari lima fungsi pengelolaan (planning, organizing, staffing, leading, dan controlling) yang dilaksanakan secara efektif, tetapi tidak dilengkapi dengan pedoman pengelolaan. 
1. Sistem pengelolaan fungsional dan operasional program studi mencakup  dua dari lima fungsi pengelolaan (planning, organizing, staffing, leading, dan controlling)  yang dilaksanakan secara efektif, tetapi tidak dilengkapi dengan pedoman pengelolaan dan tidak ada bukti dokumen pengelolaan.
</t>
        </r>
      </text>
    </comment>
    <comment ref="C109" authorId="0">
      <text>
        <r>
          <rPr>
            <b/>
            <sz val="9"/>
            <rFont val="Tahoma"/>
            <family val="2"/>
          </rPr>
          <t>Rubrik:</t>
        </r>
        <r>
          <rPr>
            <sz val="9"/>
            <rFont val="Tahoma"/>
            <family val="2"/>
          </rPr>
          <t xml:space="preserve">
7. Program studi memiliki 5 dari 5  aspek yaitu dokumen:
1) analisis jabatan, 2) uraian tugas, 3) prosedur kerja, 4) program peningkatan kompetensi manajerial yang sistematis, dan 5) dokumen proses pengelolaan untuk pengelola program studi yang menggambarkan keefektifan dan efisiensi manajemen operasi 
6. Perguruan tinggi memiliki 4 dari 5  aspek yaitu dokumen: 
1) analisis jabatan, 2) uraian tugas, 3) prosedur kerja, 4) program peningkatan kompetensi manajerial yang sistematis, dan 5) dokumen proses pengelolaan untuk pengelola program studi yang menggambarkan keefektifan dan efisiensi manajemen operasi. 
5. Perguruan tinggi memiliki 3 dari 5  aspek yaitu dokumen: 
1) analisis jabatan, 2) uraian tugas, 3) prosedur kerja, 4) program peningkatan kompetensi manajerial yang sistematis, dan 5) dokumen proses pengelolaan untuk pengelola unit kerja yang menggambarkan keefektifan dan efisiensi manajemen operasi. 
4. Perguruan tinggi memiliki 2 dari 5  aspek yaitu  dokumen: 
1) analisis jabatan, 2) uraian tugas, 3) prosedur kerja, 4) program peningkatan kompetensi manajerial yang sistematis, dan 5) dokumen proses pengelolaan untuk pengelola unit kerja yang menggambarkan keefektifan dan efisiensi manajemen operasi. 
3. Perguruan tinggi memiliki 1 dari 5  aspek yaitu dokumen: 
1) analisis jabatan, 2) uraian tugas, 3) prosedur kerja, 4) program peningkatan kompetensi manajerial yang sistematis, dan 5) dokumen proses pengelolaan untuk pengelola unit kerja yang menggambarkan keefektifan dan keefisienan manajemen operasi. 
2. Perguruan tinggi memiliki 1 dari 5  aspek yaitu dokumen: 
1) analisis jabatan, 2) uraian tugas, 3) prosedur kerja, 4) program peningkatan kompetensi manajerial yang sistematis, dan 5) dokumen proses pengelolaan namun pelaksanaan masih belum terlaksana secara efektif dan efisien.
1. Perguruan tinggi tidak memiliki kejelasan analisis jabatan, deskripsi tugas, program peningkatan kompetensi manajerial yang menjamin terjadinya proses pengelolaan yang efektif. 
</t>
        </r>
      </text>
    </comment>
    <comment ref="C110" authorId="0">
      <text>
        <r>
          <rPr>
            <b/>
            <sz val="9"/>
            <rFont val="Tahoma"/>
            <family val="2"/>
          </rPr>
          <t>Rubrik:</t>
        </r>
        <r>
          <rPr>
            <sz val="9"/>
            <rFont val="Tahoma"/>
            <family val="2"/>
          </rPr>
          <t xml:space="preserve">
7. Program studi bertanggung jawab menyebarluaskan hasil kinerjanya secara berkala kepada semua stakeholders, minimal setiap tahun.
6. Program studi bertanggung jawab menyebarluaskan hasil kinerjanya secara berkala kepada semua stakeholders, minimal setiap tiga tahun.
5. Program studi bertanggung jawab menyebarluaskan hasil kinerjanya secara berkala kepada semua stakeholders, minimal setiap lima tahun.
4. Program studi bertanggung jawab menyebarluaskan hasil kinerjanya secara berkala minimal setiap tahun, tetapi hanya untuk internal stakeholders.
3. Program studi bertanggung jawab menyebarluaskan hasil kinerjanya secara berkala minimal tiga tahun, tetapi hanya untuk internal stakeholders.
2. Program studi bertanggung jawab menyebarluaskan hasil kinerjanya kepada internal stakeholders, tetapi tidak dilakukan secara berkala.
1. Program studi tidak menyebarluaskan hasil kinerjanya kepada stakeholders.
</t>
        </r>
      </text>
    </comment>
    <comment ref="C111" authorId="0">
      <text>
        <r>
          <rPr>
            <b/>
            <sz val="9"/>
            <rFont val="Tahoma"/>
            <family val="2"/>
          </rPr>
          <t>Rubrik:</t>
        </r>
        <r>
          <rPr>
            <sz val="9"/>
            <rFont val="Tahoma"/>
            <family val="2"/>
          </rPr>
          <t xml:space="preserve">
7. Sistem penerimaan mahasiswa baru memberikan kesempatan yang sama pada seluruh lapisan masyarakat tanpa membedakan atas dasar apapun juga.
6. Sistem penerimaan mahasiswa baru dengan mempertimbangkan 1 dari 5 pertimbangan (1) gender,  (2) asal mahasiswa,  (3) kemampuan finansial orang tua mahasiswa ,  (4) etnis serta (5) kepercayaan mahasiswa.
5. Sistem penerimaan mahasiswa baru dengan mempertimbangkan 2 dari 5 pertimbangan (1) gender,  (2) asal mahasiswa,  (3) kemampuan finansial orang tua mahasiswa ,  (4) etnis serta (5) kepercayaan mahasiswa.
4. Sistem penerimaan mahasiswa baru dengan mempertimbangkan 3 dari 5 pertimbangan (1) gender,  (2) asal mahasiswa,  (3) kemampuan finansial orang tua mahasiswa ,  (4) etnis serta (5) kepercayaan mahasiswa.
3. Sistem penerimaan mahasiswa baru dengan mempertimbangkan 4 dari 5 pertimbangan (1) gender,  (2) asal mahasiswa,  (3) kemampuan finansial orang tua mahasiswa ,  (4) etnik serta (5) kepercayaan mahasiswa.
2. Sistem penerimaan mahasiswa baru dengan mempertimbangkan 5 dari 5 pertimbangan (1) gender,  (2) asal mahasiswa,  (3) kemampuan finansial orang tua mahasiswa ,  (4) etnik serta (5) kepercayaan mahasiswa.
1. Sistem penerimaan mahasiswa baru secara tertutup atau kalangan tertentu.
</t>
        </r>
      </text>
    </comment>
    <comment ref="C112" authorId="0">
      <text>
        <r>
          <rPr>
            <b/>
            <sz val="9"/>
            <rFont val="Tahoma"/>
            <family val="2"/>
          </rPr>
          <t>Rubrik:</t>
        </r>
        <r>
          <rPr>
            <sz val="9"/>
            <rFont val="Tahoma"/>
            <family val="2"/>
          </rPr>
          <t xml:space="preserve">
7. Sistem penerimaan mahasiswa baru memberikan kesempatan yang sama pada seluruh lapisan masyarakat  dari mana pun asalnya.
6. Sistem penerimaan mahasiswa baru memberikan kesempatan yang sama pada seluruh lapisan masyarakat  dari manapun asalnya dengan kuota tertentu bagi mahasiswa asing.
5. Sistem penerimaan mahasiswa baru memberikan kesempatan yang sama pada seluruh lapisan masyarakat  dari manapun asalnya dengan kuota tertentu bagi  mahasiswa asing  dari  ASEAN  serta LUAR ASEAN. 
4. Sistem Penerimaan mahasiswa baru memberikan kesempatan yang sama pada seluruh lapisan masyarakat  dalam wilayah NKRI.
3. Sistem penerimaan mahasiswa baru mengutamakan calon dari pulau tempat perguruan tinggi berada.
2. Sistem penerimaan mahasiswa baru mengutamakan calon dari provinsi tempat perguruan tinggi berada.
1. Sistem penerimaan mahasiswa baru mengutamakan calon dari daerah,  tempat perguruan tinggi berada.
</t>
        </r>
      </text>
    </comment>
    <comment ref="C113" authorId="0">
      <text>
        <r>
          <rPr>
            <b/>
            <sz val="9"/>
            <rFont val="Tahoma"/>
            <family val="2"/>
          </rPr>
          <t>Rubrik:</t>
        </r>
        <r>
          <rPr>
            <sz val="9"/>
            <rFont val="Tahoma"/>
            <family val="2"/>
          </rPr>
          <t xml:space="preserve">
7. Lebih dari 20%  mahasiswa yangmemiliki potensi akademik namun kurang mampu secara ekonomi dan/atau berkebutuhan khusus dan lulus seleksi dapat mengikuti program tanpa membayar finansial  dan semua mendapat beasiswa. 
6. Semua mahasiswa yang memiliki potensi akademik namun kurang mampu secara ekonomi dan/atau berkebutuhan khusus dan lulus seleksi dapat mengikuti program  dengan pengaturan  finansial  yang sudah diatur sistem subsidi dan beasiswa.
5. Semua mahasiswa yang memiliki potensi akademik namun kurang mampu secara ekonomi dan/atau berkebutuhan khusus dan lulus seleksi dapat mengikuti program dengan  pertimbangan finansial  yang  diatur sistem subsidi  dan  pinjaman.
4. Semua mahasiswa yang memiliki potensi akademik namun kurang mampu secara ekonomi dan/atau berkebutuhan khusus dan lulus seleksi dapat mengikuti program dengan  pertimbangan finansial  karena sudah diatur sistem subsidi. 
3. Semua mahasiswa yang memiliki potensi akademik namun kurang mampu secara ekonomi dan/atau berkebutuhan khusus dan lulus seleksi dapat mengikuti program dengan  pertimbangan finansial  yang memungkinkan dibayar jangka panjang.
2. Semua mahasiswa yang memiliki potensi akademik namun kurang mampu secara ekonomi dan/atau berkebutuhan khusus dan lulus seleksi dapat mengikuti program dengan pertimbangan finansial  yang memungkinkan dibayar jangka pendek. 
1. Hanya mahasiswa baru dengan kemampuan finansial tertentu dapat diterima.
</t>
        </r>
      </text>
    </comment>
    <comment ref="C114" authorId="0">
      <text>
        <r>
          <rPr>
            <b/>
            <sz val="9"/>
            <rFont val="Tahoma"/>
            <family val="2"/>
          </rPr>
          <t>Rubrik:</t>
        </r>
        <r>
          <rPr>
            <sz val="9"/>
            <rFont val="Tahoma"/>
            <family val="2"/>
          </rPr>
          <t xml:space="preserve">
7. Kurang 10 % pendaftar diterima sebagai mahasiswa baru.
6. 10-20 % pendaftar diterima sebagai mahasiswa baru.
5. 20-&lt;40% pendaftar diterima sebagai mahasiswa baru.
4. 40-&lt;60 % pendaftar diterima sebagai mahasiswa baru.
3. 60-&lt;80% pendaftar diterima sebagai mahasiswa baru.
2. 80-&lt;100 % pendaftar diterima sebagai mahasiswa baru.
1. 100 pendaftar diterima sebagai mahasiswa baru.
</t>
        </r>
      </text>
    </comment>
    <comment ref="C115" authorId="0">
      <text>
        <r>
          <rPr>
            <b/>
            <sz val="9"/>
            <rFont val="Tahoma"/>
            <family val="2"/>
          </rPr>
          <t>Rubrik:</t>
        </r>
        <r>
          <rPr>
            <sz val="9"/>
            <rFont val="Tahoma"/>
            <family val="2"/>
          </rPr>
          <t xml:space="preserve">
7. &gt;1000 mahasiswa yang mendaftar di program studi pada tahun terakhir
6. 750 – 999 mahasiswa yang mendaftar di program studi pada tahun terakhir
5. 500 – 749 mahasiswa yang mendaftar di program studi pada tahun terakhir
4. 250 – 499 mahasiswa yang mendaftar di program studi pada tahun terakhir 
3. 150 – 249 mahasiswa yang mendaftar di program studi pada tahun terakhir
2. 50 – 149 mahasiswa yang mendaftar di program studi pada tahun terakhir
1. &lt;50  mahasiswa yang mendaftar di program studi pada tahun terakhir
</t>
        </r>
      </text>
    </comment>
    <comment ref="C116" authorId="0">
      <text>
        <r>
          <rPr>
            <b/>
            <sz val="9"/>
            <rFont val="Tahoma"/>
            <family val="2"/>
          </rPr>
          <t>Rubrik:</t>
        </r>
        <r>
          <rPr>
            <sz val="9"/>
            <rFont val="Tahoma"/>
            <family val="2"/>
          </rPr>
          <t xml:space="preserve">
7. Rasio jumlah mahasiswa yang mendaftar ulang terhadap jumlah mahasiswa yang lulus seleksi &gt;95%.
6. Rasio jumlah mahasiswa yang mendaftar ulang terhadap jumlah mahasiswa yang lulus seleksi 80-95%.
5. Rasio jumlah mahasiswa yang mendaftar ulang terhadap jumlah mahasiswa yang lulus seleksi 70-&lt;80%.
4. Rasio jumlah mahasiswa yang mendaftar ulang terhadap jumlah mahasiswa yang lulus seleksi 60-&lt;70%.
3. Rasio jumlah mahasiswa yang mendaftar ulang terhadap jumlah mahasiswa yang lulus seleksi 50-&lt;60%.
2. Rasio jumlah mahasiswa yang mendaftar ulang terhadap jumlah mahasiswa yang lulus seleksi 40-&lt;50%.
1. Rasio jumlah mahasiswa yang mendaftar ulang terhadap jumlah mahasiswa yang lulus seleksi &lt;40%.
</t>
        </r>
      </text>
    </comment>
    <comment ref="C117" authorId="0">
      <text>
        <r>
          <rPr>
            <b/>
            <sz val="9"/>
            <rFont val="Tahoma"/>
            <family val="2"/>
          </rPr>
          <t>Rubrik:</t>
        </r>
        <r>
          <rPr>
            <sz val="9"/>
            <rFont val="Tahoma"/>
            <family val="2"/>
          </rPr>
          <t xml:space="preserve">
7. Ketersediaan layanan kepada mahasiswa dalam  aspek a) Akademis, b) Non-akademis (keluarga), c) minat dan bakat, d) pembinaan soft skills, e) pemberian beasiswa, f) keorganisasian, dan g) kesehatan.
6. Ketersediaan layanan kepada mahasiswa  6 dari 7 aspek 
5. Ketersediaan layanan kepada mahasiswa  5 dari 7 aspek 
4. Ketersediaan layanan kepada mahasiswa  4 dari 7 aspek 
3. Ketersediaan layanan kepada mahasiswa  3 dari 7 aspek 
2. Ketersediaan layanan kepada mahasiswa  2 dari 7  aspek 
1. Ketersediaan layanan kepada mahasiswa  1 dari 7  aspek
</t>
        </r>
      </text>
    </comment>
    <comment ref="C118" authorId="0">
      <text>
        <r>
          <rPr>
            <b/>
            <sz val="9"/>
            <rFont val="Tahoma"/>
            <family val="2"/>
          </rPr>
          <t>Rubrik:</t>
        </r>
        <r>
          <rPr>
            <sz val="9"/>
            <rFont val="Tahoma"/>
            <family val="2"/>
          </rPr>
          <t xml:space="preserve">
7. Tidak ada keluhan/komplain mahasiswa tentang pelayanan dalam aspek a) akademis, b) non-akademis (keluarga), c) minat dan bakat, d) pembinaan soft skills, e) pemberian beasiswa, f) keorganisasian, dan g) kesehatan.
6. Tidak ada keluhan/komplain mahasiswa tentang pelayanan  6 dari 7  aspek di atas
5. Tidak ada keluhan/komplain mahasiswa tentang pelayanan  5 dari 7  aspek di atas
4. Tidak ada keluhan/komplain mahasiswa tentang pelayanan  4 dari 7  aspek di atas
3. Tidak ada keluhan/komplain mahasiswa tentang pelayanan  3 dari 7  aspek di atas
2. Tidak ada keluhan/komplain mahasiswa tentang pelayanan  2 dari 7  aspek di atas
1. Tidak ada keluhan/komplain mahasiswa tentang pelayanan  1 dari 7  aspek di atas
</t>
        </r>
      </text>
    </comment>
    <comment ref="C119" authorId="0">
      <text>
        <r>
          <rPr>
            <b/>
            <sz val="9"/>
            <rFont val="Tahoma"/>
            <family val="2"/>
          </rPr>
          <t>Rubrik:</t>
        </r>
        <r>
          <rPr>
            <sz val="9"/>
            <rFont val="Tahoma"/>
            <family val="2"/>
          </rPr>
          <t xml:space="preserve">
7. Program studi memiliki kriteria dan instrumen penilaian untuk mengukur kinerja setiap dosen, dan hasil pengukurannya dilaporkan ke fakultas serta didiseminasikan kepada semua dosen untuk ditindaklanjuti.
6. Program studi memiliki kriteria dan instrumen penilaian untuk mengukur kinerja tiap dosen, dan hasilnya didiseminasikan kepada semua dosen, ditindaklanjuti tetapi tidak dilaporkan ke fakultas.
5. Program studi memiliki kriteria dan instrumen penilaian untuk mengukur kinerja tiap dosen, dan hasilnya didiseminasikan tetapi tidak dilaporkan dan tidak ditindaklanjuti. 
4. Program studi memiliki kriteria dan instrumen penilaian untuk mengukur kinerja tiap dosen tetapi hasilnya didiseminasikan ke sebagian dosen tidak dilaporkan dan tidak ditindaklanjuti.
3. Program studi memiliki kriteria dan instrumen penilaian, untuk mengukur kinerja sebagian (sample) dosen, hasilnya didiseminasikan ke dosen sample tidak dilaporkan dan tidak ditindaklanjuti.
2. Program studi memiliki kriteria kinerja setiap unit kerja tetapi tidak memiliki instrumen penilaian untuk mengukur kinerja dosennya. 
1. Program studi tidak memiliki kriteria dan instrumen penilaian untuk mengukur kinerja dosennya.
</t>
        </r>
      </text>
    </comment>
    <comment ref="C120" authorId="0">
      <text>
        <r>
          <rPr>
            <b/>
            <sz val="9"/>
            <rFont val="Tahoma"/>
            <family val="2"/>
          </rPr>
          <t>Rubrik:</t>
        </r>
        <r>
          <rPr>
            <sz val="9"/>
            <rFont val="Tahoma"/>
            <family val="2"/>
          </rPr>
          <t xml:space="preserve">
7. PS memiliki a) struktur organisasi, b) ruang khusus, c) sumberdaya manusia yang memadai, d) memiliki dokumen penetapan standar, e) pemenuhan standar, f) pengukuran standar, dan g) peningkatan standar
6. PS memiliki 6 dari 7 dari aspek penjaminan mutu program studi di atas
5. PS memiliki 5 dari 7 dari aspek penjaminan mutu program studi di atas
4. PS memiliki 4 dari 7 dari aspek penjaminan mutu program studi di atas
3. PS memiliki 3 dari 7 dari aspek penjaminan mutu program studi di atas
2. PS memiliki 2 dari 7 dari aspek penjaminan mutu program studi di atas
1. PS memiliki 0-1 dari 7 dari aspek penjaminan mutu program studi di atas
</t>
        </r>
      </text>
    </comment>
    <comment ref="C121" authorId="0">
      <text>
        <r>
          <rPr>
            <b/>
            <sz val="9"/>
            <rFont val="Tahoma"/>
            <family val="2"/>
          </rPr>
          <t>Rubrik:</t>
        </r>
        <r>
          <rPr>
            <sz val="9"/>
            <rFont val="Tahoma"/>
            <family val="2"/>
          </rPr>
          <t xml:space="preserve">
7. Efektivitas penjaminan mutu ditunjukkan dalam dokumen pelaksanaan dalam aspek sebagai berikut  a) perencanaan, b) pengorganisasian, c) pelaksanaan, d) monitoring, e) evaluasi, f) pendanaan, dan g) pelaporan 
6. Ada 6 dari 7 dokumen pelaksanaan program studi di atas
5. Ada 5 dari 7 dokumen pelaksanaan program studi di atas
4. Ada 4 dari 7 dokumen pelaksanaan program studi di atas
3. Ada 3 dari 7 dokumen pelaksanaan program studi di atas
2. Ada 2 dari 7 dokumen pelaksanaan program studi di atas
1. Ada 0-1 dari 7 dokumen pelaksanaan program studi di atas
</t>
        </r>
      </text>
    </comment>
    <comment ref="C129" authorId="0">
      <text>
        <r>
          <rPr>
            <b/>
            <sz val="9"/>
            <rFont val="Tahoma"/>
            <family val="2"/>
          </rPr>
          <t>Rubrik:</t>
        </r>
        <r>
          <rPr>
            <sz val="9"/>
            <rFont val="Tahoma"/>
            <family val="2"/>
          </rPr>
          <t xml:space="preserve">
7. Program studi secara otonom melaksanakan 6 kegiatan pembiayaan perencanaan target kinerja, perencanaan kegiatan/kerja,  perencanaan/ alokasi, pengelolaan dana dan dapat diakses oleh semua dosen di prodi
6. Program studi secara otonom melaksanakan 5 dari6 kegiatan pembiayaan  perencanaan target kinerja, perencanaan kegiatan/kerja, perencanaan/alokasi  dan pengelolaan dana, akan tetapi aksesnya masih terbatas oleh pejabat program studi
5. Program studi tidak diberi otonomi dalam melaksanakan perencanaan target kinerja, perencanaan kegiatan/kerja, perencanaan/ alokasi tetapi dilibatkan dalam pengelolaan dana
4. Program studi dilibatkan dalam perencanaan target kinerja, perencanaan kegiatan/kerja, perencanaan/alokasi, sebagian pengelolaan dana dilakukan oleh Fakultas/Universitas/Sekolah Tinggi.
3. Program studi dilibatkan dalam perencanaan perencanaan target kinerja, perencanaan kegiatan/kerja, perencanaan/ alokasi, namun pengelolaan dana dilakukan oleh Fakultas/Universitas/Sekolah Tinggi.
2. Program studi hanya diminta untuk memberikan masukan. Perencanaan perencanaan target kinerja, perencanaan kegiatan/kerja, perencanaan/alokasi dan pengelolaan dana dilakukan oleh Fakultas/Universitas/Sekolah Tinggi.
1. Program studi tidak dilibatkan dalam perencanaan target kinerja, perencanaan kegiatan/kerja, perencanaan/alokasi dan pengelolaan dana.
</t>
        </r>
      </text>
    </comment>
    <comment ref="C130" authorId="0">
      <text>
        <r>
          <rPr>
            <b/>
            <sz val="9"/>
            <rFont val="Tahoma"/>
            <family val="2"/>
          </rPr>
          <t>Rubrik:</t>
        </r>
        <r>
          <rPr>
            <sz val="9"/>
            <rFont val="Tahoma"/>
            <family val="2"/>
          </rPr>
          <t xml:space="preserve">
7. Rata-rata dana penelitian &gt; Rp 5 juta per dosen tetap per tahun
6. Rata-rata dana penelitian &gt; Rp 4 juta - Rp 5 juta per dosen tetap per tahun
5. Rata-rata dana penelitian &gt; Rp 3  juta - Rp 4 juta per dosen tetap per tahun.
4. Rata-rata dana penelitian &gt; Rp  2 juta - Rp 3 juta per dosen tetap per tahun
3. Rata-rata dana penelitian &gt; Rp 1 juta - Rp 2 juta per dosen tetap per tahun.
2. Rata-rata dana  penelitian kurang dari Rp 1 juta per dosen tetap per tahun.
1. Tidak memperoleh dana penelitian
</t>
        </r>
      </text>
    </comment>
    <comment ref="C131" authorId="0">
      <text>
        <r>
          <rPr>
            <b/>
            <sz val="9"/>
            <rFont val="Tahoma"/>
            <family val="2"/>
          </rPr>
          <t>Rubrik:</t>
        </r>
        <r>
          <rPr>
            <sz val="9"/>
            <rFont val="Tahoma"/>
            <family val="2"/>
          </rPr>
          <t xml:space="preserve">
7. Rata-rata dana pelayanan/pengabdian kepada masyarakat  ≥ Rp 2.5 juta per dosen tetap per tahun
6. Rata-rata dana pelayanan/pengabdian kepada masyarakat  lebih dari Rp 2 juta - Rp 2.4 juta per dosen tetap per tahun
5. Rata-rata dana pelayanan/pengabdian kepada masyarakat  lebih dari Rp 1.5 juta - Rp 1,9 juta per dosen tetap per tahun.
4. Rata-rata dana pelayanan/pengabdian kepada masyarakat lebih dari Rp 1 juta - Rp 1.4 juta per dosen tetap per tahun
3. Rata-rata dana pelayanan/pengabdian kepada masyarakat lebih dari Rp 0.5 juta - Rp 0,9 juta per dosen tetap per tahun.
2. Rata-rata dana pelayanan/ pengabdian masyarakat &lt; Rp 0.5 juta per dosen tetap per tahun.
1. Tidak memperoleh dana pelayanan/ pengabdian kepada masyarakat
</t>
        </r>
      </text>
    </comment>
    <comment ref="C132" authorId="0">
      <text>
        <r>
          <rPr>
            <b/>
            <sz val="9"/>
            <rFont val="Tahoma"/>
            <family val="2"/>
          </rPr>
          <t>Rubrik:</t>
        </r>
        <r>
          <rPr>
            <sz val="9"/>
            <rFont val="Tahoma"/>
            <family val="2"/>
          </rPr>
          <t xml:space="preserve">
7. Persentase sumber biaya yang diperoleh dari hibah, business unit, hasil kerjasama akademik, alumni, masyarakat dan sebagainya &gt;20% dari total pembiayaan pendidikan.
6. Persentase sumber biaya yang diperoleh dari hibah, business unit, hasil kerjasama akademik, alumni, masyarakat dan sebagainya 15%-20% dari total pembiayaan pendidikan.
5. Persentase sumber biaya yang diperoleh dari hibah, business unit, hasil kerjasama akademik, alumni, masyarakat dan sebagainya 10%-&lt;15% dari total pembiayaan pendidikan.
4. Persentase sumber biaya yang diperoleh dari hibah, business unit, hasil kerjasama akademik, alumni, masyarakat dan sebagainya 5%-&lt;10% dari total pembiayaan pendidikan.
3. Persentase sumber biaya yang diperoleh dari hibah, business unit, hasil kerjasama akademik, alumni, masyarakat dan sebagainya 3%-&lt;5%  dari total pembiayaan pendidikan.
2. Persentase sumber biaya yang diperoleh dari hibah, business unit, hasil kerjasama akademik, alumni, masyarakat dan sebagainya &lt;3% dari total pembiayaan pendidikan.
1. Tidak ada sumber biaya yang diperoleh dari hibah, business unit, hasil kerjasama akademik, alumni, masyarakat dan sebagainya.
</t>
        </r>
      </text>
    </comment>
    <comment ref="C133" authorId="0">
      <text>
        <r>
          <rPr>
            <b/>
            <sz val="9"/>
            <rFont val="Tahoma"/>
            <family val="2"/>
          </rPr>
          <t>Rubrik:</t>
        </r>
        <r>
          <rPr>
            <sz val="9"/>
            <rFont val="Tahoma"/>
            <family val="2"/>
          </rPr>
          <t xml:space="preserve">
7.  Ada pedoman mekanisme yang jelas dalam penetapan biaya pendidikan mahasiswa yang melibatkan semua unsur pimpinan, dosen, dan pemangku kepentingan lainnya
6. Ada pedoman mekanisme yang jelas dalam penetapan biaya pendidikan mahasiswa yang melibatkan semua unsur pimpinan dan dosen
5. Ada pedoman mekanisme yang jelas dalam penetapan biaya pendidikan mahasiswa yang melibatkan semua unsur pimpinan.
4. Ada pedoman mekanisme yang jelas dalam penetapan biaya pendidikan mahasiswa tetapi tidak melibatkan semua   unsur pimpinan. 
3. Ada pedoman mekanisme yang tidak jelas dalam penetapan biaya pendidikan mahasiswa walaupun sudah melibatkan unsur pimpinan.
2. Ada pedoman mekanisme yang tidak jelas dalam penetapan biaya pendidikan mahasiswa dan tidak melibatkan unsur mana pun.
1. Tidak ada pedoman.
</t>
        </r>
      </text>
    </comment>
    <comment ref="C134" authorId="0">
      <text>
        <r>
          <rPr>
            <b/>
            <sz val="9"/>
            <rFont val="Tahoma"/>
            <family val="2"/>
          </rPr>
          <t>Rubrik:</t>
        </r>
        <r>
          <rPr>
            <sz val="9"/>
            <rFont val="Tahoma"/>
            <family val="2"/>
          </rPr>
          <t xml:space="preserve">
7. Ada pedoman mekanisme dan kejelasan kebijakan pembiayaan mahasiswa , ada mekanisme rapat yang transparan, melibatkan semua unsur pimpinan, dosen, dan pemangku kepentingan lainnya
6. Ada pedoman mekanisme yang lengkap dan kejelasan kebijakan pembiayaan mahasiswa, ada mekanisme rapat yang transparan, melibatkan semua unsur pimpinan dan dosen
5. Ada pedoman mekanisme yang lengkap dan kejelasan kebijakan pembiayaan mahasiswa, ada mekanisme rapat yang transparan, melibatkan semua unsur pimpinan
4. Ada pedoman mekanisme yang lengkap dan kejelasan kebijakan mengenai pembiayaan mahasiswa, ada mekanisme rapat yang transparan tetapi tidak melibatkan semua   unsur pimpinan.
3. Ada pedoman mekanisme dan kebijakan mengenai pembiayaan mahasiswa, namun tidak lengkap  walaupun sudah melibatkan unsur pimpinan.
2. Ada pedoman mekanisme dan kejelasan kebijakan mengenai pembiayaan mahasiswa tetapi tidak jelas.
1. Tidak ada kebijakan dan mekanisme pembiayaan mahasiswa.
</t>
        </r>
      </text>
    </comment>
    <comment ref="C135" authorId="0">
      <text>
        <r>
          <rPr>
            <b/>
            <sz val="9"/>
            <rFont val="Tahoma"/>
            <family val="2"/>
          </rPr>
          <t>Rubrik:</t>
        </r>
        <r>
          <rPr>
            <sz val="9"/>
            <rFont val="Tahoma"/>
            <family val="2"/>
          </rPr>
          <t xml:space="preserve">
7. Persentase dana LPTK yang berasal dari mahasiswa untuk mendukung keseluruhan pembiayaan pendidikan &lt;50%.
6. Persentase dana LPTK yang berasal dari mahasiswa untuk mendukung keseluruhan pembiayaan pendidikan 50%-60%.
5. Persentase dana LPTK yang berasal dari mahasiswa untuk mendukung keseluruhan pembiayaan pendidikan 61%-70%.
4. Persentase dana LPTK yang berasal dari mahasiswa untuk mendukung keseluruhan pembiayaan pendidikan 71%-80%.
3. Persentase dana LPTK yang berasal dari mahasiswa untuk mendukung keseluruhan pembiayaan pendidikan 81%-90%.
2. Persentase dana LPTK yang berasal dari mahasiswa untuk mendukung keseluruhan pembiayaan pendidikan 91%-99%.
1. Persentase dana LPTK yang berasal dari mahasiswa untuk mendukung keseluruhan pembiayaan pendidikan 100%.
</t>
        </r>
      </text>
    </comment>
    <comment ref="C136" authorId="0">
      <text>
        <r>
          <rPr>
            <b/>
            <sz val="9"/>
            <rFont val="Tahoma"/>
            <family val="2"/>
          </rPr>
          <t>Rubrik:</t>
        </r>
        <r>
          <rPr>
            <sz val="9"/>
            <rFont val="Tahoma"/>
            <family val="2"/>
          </rPr>
          <t xml:space="preserve">
7. Persentase penggunaan dana operasional pendidikan, penelitian, pengabdian pada masyarakat sebesar 75%-90% dari total anggaran dana dengan pertanggung jawaban keuangan yang transparan dan akuntabel.
6. Persentase penggunaan dana operasional pendidikan, penelitian, pengabdian pada masyarakat sebesar 67,5%-&lt; 75% dari total anggaran dana dengan pertanggung jawaban keuangan yang transparan dan akuntabel.
5. Persentase penggunaan dana operasional pendidikan, penelitian, pengabdian pada masyarakat sebesar 50%-&lt; 67,5% dari total anggaran dana dengan pertanggung jawaban keuangan yang transparan dan akuntabel.
4. Persentase penggunaan dana operasional pendidikan, penelitian, pengabdian pada masyarakat sebesar 35%-&lt; 50% dari total anggaran dana dengan pertanggung jawaban keuangan yang transparan dan akuntabel.
3. Persentase penggunaan dana operasional pendidikan, penelitian, pengabdian pada masyarakat sebesar 22,5%-&lt; 35% dari total anggaran dana dengan pertanggung jawaban keuangan yang transparan dan akuntabel.
2. Persentase penggunaan dana operasional pendidikan, penelitian, pengabdian pada masyarakat sebesar 10% -&lt; 22,5% dari total anggaran dana dengan pertanggung jawaban keuangan yang transparan dan akuntabel.
1. Persentase penggunaan dana operasional pendidikan, penelitian, pengabdian pada masyarakat sebesar &lt; 10% dari total anggaran dana dengan pertanggung jawaban keuangan yang transparan dan akuntabel.
</t>
        </r>
      </text>
    </comment>
    <comment ref="C137" authorId="0">
      <text>
        <r>
          <rPr>
            <b/>
            <sz val="9"/>
            <rFont val="Tahoma"/>
            <family val="2"/>
          </rPr>
          <t>Rubrik:</t>
        </r>
        <r>
          <rPr>
            <sz val="9"/>
            <rFont val="Tahoma"/>
            <family val="2"/>
          </rPr>
          <t xml:space="preserve">
7. Ada 1) standar prosedur operasional sistem monitoring pendanaan internal, 2) standar prosedur operasional evaluasi pendanaan internal,  3) bukti pelaksanaan monitoring, dan  4) bukti pelaksanaan evaluasi keuangan internal yang lengkap.
6. Ada (1) standar prosedur operasional sistemmonitoring pendanaan internal, (2) standar prosedur operasional evaluasi pendanaan internal, dan (3) bukti pelaksanaan monitoring.
5. Ada (1) standar prosedur operasional sistem monitoring pendanaan internal, dan (2)  standar prosedur operasional evaluasi pendanaan internal dengan (3) bukti pelaksanaan tidak lengkap.
4. Ada (1) standar prosedur operasional sistem monitoring pendanaan internal dengan (2) bukti pelaksanaan yang baik tetapi tanpa ada evaluasi pendanaan internal.
3. Ada (1) standar prosedur operasional evaluasi pendanaan internal dengan (2) bukti pelaksanaan yang baik tetapi tanpa ada monitoring pendanaan internal.
2. Ada standar prosedur operasional sistem monitoring pendanaan internal, atau ada standar prosedur operasional evaluasi pendanaan internal tetapi bukti pelaksanaan tidak lengkap.
1. Tidak ada sistem monitoring dan evaluasi pendanaan internal.
</t>
        </r>
      </text>
    </comment>
    <comment ref="C138" authorId="0">
      <text>
        <r>
          <rPr>
            <b/>
            <sz val="9"/>
            <rFont val="Tahoma"/>
            <family val="2"/>
          </rPr>
          <t>Rubrik:</t>
        </r>
        <r>
          <rPr>
            <sz val="9"/>
            <rFont val="Tahoma"/>
            <family val="2"/>
          </rPr>
          <t xml:space="preserve">
7. Ada laporan keuangan yang transparan, ada audit internal, ada audit eksternal (akuntan publik) dan dapat diakses oleh semua pemangku kepentingan
6. Ada laporan keuangan yang transparan, ada audit internal, dan ada evaluasi audit eksternal (akuntan publik) tetapi hanya dapat diakses oleh sebagaian pemangku kepentingan
5. Ada laporan keuangan yang transparan tetapi hanya dilakukan audit internal.
4. Ada laporan keuangan yang transparan tanpa audit internal dan eksternal.
3. Hanya ada evaluasi audit internal.
2. Laporan keuangan tidak transparan.
1. Tidak ada laporan keuangan.
</t>
        </r>
      </text>
    </comment>
    <comment ref="C146" authorId="0">
      <text>
        <r>
          <rPr>
            <b/>
            <sz val="9"/>
            <rFont val="Tahoma"/>
            <family val="2"/>
          </rPr>
          <t>Rubrik:</t>
        </r>
        <r>
          <rPr>
            <sz val="9"/>
            <rFont val="Tahoma"/>
            <family val="2"/>
          </rPr>
          <t xml:space="preserve">
7. Penilaian awal, penilaian formatif, tugas tengah semester, ujian tengah semester, tugas akhir semester, dan ujian akhir semester
6. Penilaian formatif, tugas tengah semester, ujian tengah semester, tugas akhir semester, dan ujian akhir semester
5. Tugas tengah semester, ujian tengah semester, tugas akhir semester, dan ujian akhir semester
4. Ujian tengah semester, tugas akhir semester, dan ujian akhir semester
3. Ujian tengah semester dan ujian akhir semester
2. Ujian akhir semester
1. Penilaian hanya didasarkan pada tugas akhir saja
</t>
        </r>
      </text>
    </comment>
    <comment ref="C147" authorId="0">
      <text>
        <r>
          <rPr>
            <b/>
            <sz val="9"/>
            <rFont val="Tahoma"/>
            <family val="2"/>
          </rPr>
          <t>Rubrik:</t>
        </r>
        <r>
          <rPr>
            <sz val="9"/>
            <rFont val="Tahoma"/>
            <family val="2"/>
          </rPr>
          <t xml:space="preserve">
7. Memiliki pedoman penilaian mencakup teori dan praktek dalam bentuk penilaian (tes dan non tes), acuan penilaian, kriteria penilaian, pembobotan, rubrik penilaian dan teknik penskoran  
6. Memiliki pedoman penilaian mencakup teori dan praktek dalam bentuk penilaian, acuan penilaian, kriteria penilaian, pembobotan, rubrik penilaian 
5. Memiliki pedoman penilaian mencakup teori dan praktek dalam bentuk penilaian, acuan penilaian, kriteria penilaian, pembobotan
4. Memiliki pedoman penilaian mencakup teori dan praktek dalam bentuk penilaian, acuan penilaian dan kriteria penilaian
3. Memiliki pedoman penilaian mencakup teori dan praktek dalam bentuk penilaian, kriteria penilaian
2. Memiliki pedoman penilaian mencakup kriteria penilaian teori dan praktek
1. pedoman hanya mencakup penilaian teori
</t>
        </r>
      </text>
    </comment>
    <comment ref="C148" authorId="0">
      <text>
        <r>
          <rPr>
            <b/>
            <sz val="9"/>
            <rFont val="Tahoma"/>
            <family val="2"/>
          </rPr>
          <t>Rubrik:</t>
        </r>
        <r>
          <rPr>
            <sz val="9"/>
            <rFont val="Tahoma"/>
            <family val="2"/>
          </rPr>
          <t xml:space="preserve">
7. Perencanaan penilaian meliputi analisis materi, kisi-kisi, instrumen penilaian, tehnik penskoran dan format penilaian yang dilengkapi dengan rubrik penilaian  
6. Perencanaan penilaian meliputi analisis materi, kisi-kisi, instrumen penilaian, tehnik penskoran dan format penilaian 
5. Perencanaan penilaian meliputi analisis materi, kisi-kisi, instrumen penilaian, tehnik penskoran 
4. Perencanaan penilaian meliputi analisis materi, kisi-kisi, instrumen penilaian
3. Perencanaan penilaian meliputi analisis materi, kisi-kisi
2. Perencanaan penilaian hanya terdiri dari analisis materi
1. Tidak ada perencanaan penilaian
</t>
        </r>
      </text>
    </comment>
    <comment ref="C149" authorId="0">
      <text>
        <r>
          <rPr>
            <b/>
            <sz val="9"/>
            <rFont val="Tahoma"/>
            <family val="2"/>
          </rPr>
          <t>Rubrik:</t>
        </r>
        <r>
          <rPr>
            <sz val="9"/>
            <rFont val="Tahoma"/>
            <family val="2"/>
          </rPr>
          <t xml:space="preserve">
7. Penilaian Ketercapaian Kompetensi Minimal (KKM) diterapkan pada 91%-100% mata kuliah. 
6. Penilaian Ketercapaian Kompetensi Minimal (KKM) diterapkan pada 81%-90% mata kuliah. 
5. Penilaian Ketercapaian Kompetensi Minimal (KKM) diterapkan pada 71%-80% mata kuliah. 
4. Penilaian Ketercapaian Kompetensi Minimal (KKM) diterapkan pada 61%-70% mata kuliah. 
3. Penilaian Ketercapaian Kompetensi Minimal (KKM) diterapkan pada 51-60% mata kuliah. 
2. Penilaian Ketercapaian Kompetensi Minimal (KKM) diterapkan pada 41-50% mata kuliah.
1. Penilaian Ketercapaian Kompetensi Minimal (KKM) diterapkan pada ≤ 40% mata kuliah.
</t>
        </r>
      </text>
    </comment>
    <comment ref="C150" authorId="0">
      <text>
        <r>
          <rPr>
            <b/>
            <sz val="9"/>
            <rFont val="Tahoma"/>
            <family val="2"/>
          </rPr>
          <t>Rubrik:</t>
        </r>
        <r>
          <rPr>
            <sz val="9"/>
            <rFont val="Tahoma"/>
            <family val="2"/>
          </rPr>
          <t xml:space="preserve">
7. Butir-butir soal dikembangkan melalui pengembangan kisi-kisi sesuai dengan luaran pembelajaran (learning outcome) sesuai dengan silabus dan selalu ditinjau secara periodik setiap tahun.
6. Butir-butir soal dikembangkan melalui pengembangan kisi-kisi sesuai dengan luaran pembelajaran sesuai dengan silabus dan selalu ditinjau secara periodik tiap tiga tahun.
5. Butir-butir soal dikembangkan melalui pengembangan kisi-kisi sesuai dengan luaran pembelajaran sesuai dengan silabus dan selalu ditinjau secara periodik tiap lima tahun.
4. Butir-butir soal dikembangkan melalui pengembangan kisi-kisi sesuai dengan luaran pembelajaran sesuai dengan silabus dan selalu ditinjau secara periodik tiap sepuluh  tahun.
3. Butir-butir soal dikembangkan melalui pengembangan kisi-kisi sesuai dengan luaran pembelajaran tetapi belum didasarkan atas isi silabus dan selalu ditinjau secara periodik tiap tiga tahun.
2. Butir-butir soal dikembangkan melalui pengembangan kisi-kisi  belum sesuai dengan luaran pembelajaran dan selalu ditinjau secara periodik tiap tiga tahun.
1. Butir-butir soal belum dikembangkan melalui pengembangan kisi-kisi  dan belum disesuaikan dengan luaran pembelajaran.
</t>
        </r>
      </text>
    </comment>
    <comment ref="C151" authorId="0">
      <text>
        <r>
          <rPr>
            <b/>
            <sz val="9"/>
            <rFont val="Tahoma"/>
            <family val="2"/>
          </rPr>
          <t>Rubrik:</t>
        </r>
        <r>
          <rPr>
            <sz val="9"/>
            <rFont val="Tahoma"/>
            <family val="2"/>
          </rPr>
          <t xml:space="preserve">
7. Hasil penilaian digunakan untuk perbaikan: metode pengajaran, penyempurnaan materi ajar, pemberian tugas, penyusunan jenis tes baru, penentuan sumber referensi, penggunaan media pembelajaran yang sesuai.
6. Hasil penilaian digunakan untuk 5 dari 6 perbaikan: metode pengajaran, penyempurnaan materi ajar, pemberian tugas, penyusunan jenis tes baru, penentuan sumber referensi, penggunaan media pembelajaran yang sesuai.
5. Hasil penilaian digunakan untuk 4 dari 6 perbaikan: metode pengajaran, penyempurnaan materi ajar, pemberian tugas, penyusunan jenis tes baru, penentuan sumber referensi, penggunaan media pembelajaran yang sesuai.
4. Hasil penilaian digunakan untuk 3 dari 6 perbaikan metode pengajaran, penyempurnaan materi ajar, pemberian tugas, penyusunan jenis tes baru, penentuan sumber referensi, penggunaan media pembelajaran yang sesuai.
3. Hasil penilaian digunakan untuk 2 dari 6 perbaikan metode pengajaran, penyempurnaan materi ajar, pemberian tugas, penyusunan jenis tes baru, penentuan sumber referensi, penggunaan media pembelajaran yang sesuai.
2. Hasil penilaian digunakan untuk 1 dari 6 perbaikan metode pengajaran, penyempurnaan materi ajar, pemberian tugas, penyusunan jenis tes baru, penentuan sumber referensi, penggunaan media pembelajaran yang sesuai.
1. Hasil penilaian tidak digunakan untuk perbaikan pembelajaran
</t>
        </r>
      </text>
    </comment>
    <comment ref="C152" authorId="0">
      <text>
        <r>
          <rPr>
            <b/>
            <sz val="9"/>
            <rFont val="Tahoma"/>
            <family val="2"/>
          </rPr>
          <t>Rubrik:</t>
        </r>
        <r>
          <rPr>
            <sz val="9"/>
            <rFont val="Tahoma"/>
            <family val="2"/>
          </rPr>
          <t xml:space="preserve">
7. LPTK memiliki pedoman yang jelas tentang mekanisme dan pedoman ujian TA (Tugas Akhir/Skripsi/Tesis/Disertasi) yang direview oleh tim secara berkala setiap tiga tahun.   
6. LPTK  memiliki pedoman yang jelas tentang mekanisme dan pedoman ujian TA (Tugas Akhir/Skripsi/Tesis/Disertasi) yang direview oleh tim secara berkala setiap lima tahun.   
5. LPTK memiliki pedoman yang jelas tentang mekanisme dan pedoman ujian TA (Tugas Akhir/Skripsi/Tesis/Disertasi) yang direview oleh tim secara berkala setiap tujuh tahun.   
4. LPTK memiliki pedoman yang jelas tentang mekanisme dan pedoman ujian TA (Tugas Akhir/Skripsi/Tesis/Disertasi) yang tidak pernah direview oleh tim.   
3. LPTK memiliki pedoman yang tidak jelas tentang mekanisme dan pedoman ujian TA (Tugas Akhir/Skripsi/Tesis/Disertasi) yang tidak pernah direview oleh tim.   
2. LPTK memiliki pedoman yang tidak  jelas tentang mekanisme dan pedoman ujian TA (Tugas Akhir/Skripsi/Tesis/Disertasi) dan tidak pernah direview oleh tim.   
1. LPTK tidak memiliki pedoman yang jelas tentang mekanisme dan pedoman ujian TA (Tugas Akhir/Skripsi/Tesis/Disertasi).   
</t>
        </r>
      </text>
    </comment>
    <comment ref="C153" authorId="0">
      <text>
        <r>
          <rPr>
            <b/>
            <sz val="9"/>
            <rFont val="Tahoma"/>
            <family val="2"/>
          </rPr>
          <t>Rubrik:</t>
        </r>
        <r>
          <rPr>
            <sz val="9"/>
            <rFont val="Tahoma"/>
            <family val="2"/>
          </rPr>
          <t xml:space="preserve">
7. LPTK memiliki pedoman yang jelas tentang mekanisme perbaikan nilai dan review oleh tim secara berkala setiap empat tahun.   
6. LPTK memiliki pedoman yang jelas tentang mekanisme perbaikan nilai dan review oleh tim secara berkala setiap delapan tahun.   
5. LPTK memiliki pedoman yang jelas tentang  mekanisme perbaikan nilai dan review oleh tim secara berkala setiap dua belas tahun.   
4. LPTK memiliki pedoman yang kurang jelas tentang mekanisme perbaikan nilai dan review oleh tim secara berkala setiap empat tahun.  
3. LPTK memiliki pedoman yang jelas tentang mekanisme  perbaikan nilai dan review oleh tim secara berkala setiap delapan tahun.   
2. LPTK memiliki pedoman yang tidak jelas tentang mekanisme perbaikan nilai dan review oleh tim secara berkala setiap empat tahun.   
1. LPTK tidak memiliki pedoman yang jelas tentang mekanisme perbaikan nilai.   
</t>
        </r>
      </text>
    </comment>
    <comment ref="C161" authorId="0">
      <text>
        <r>
          <rPr>
            <b/>
            <sz val="9"/>
            <rFont val="Tahoma"/>
            <family val="2"/>
          </rPr>
          <t>Rubrik:</t>
        </r>
        <r>
          <rPr>
            <sz val="9"/>
            <rFont val="Tahoma"/>
            <family val="2"/>
          </rPr>
          <t xml:space="preserve">
7. NK ≥ 4 (NK lebih atau sama dengan 4)
6. 3 &lt;=  NK &lt;  4
5. 2 &lt;=  NK &lt;  3
4. 1.5 &lt;=  NK  &lt;  2
3. 1 &lt;=  NK  &lt;  1.5
2. 0 &lt;  NK &lt;  1
1. NK = 0
</t>
        </r>
      </text>
    </comment>
    <comment ref="C162" authorId="0">
      <text>
        <r>
          <rPr>
            <b/>
            <sz val="9"/>
            <rFont val="Tahoma"/>
            <family val="2"/>
          </rPr>
          <t>Rubrik:</t>
        </r>
        <r>
          <rPr>
            <sz val="9"/>
            <rFont val="Tahoma"/>
            <family val="2"/>
          </rPr>
          <t xml:space="preserve">
7. PD &gt; 30% (PD lebih dari 30%)
6. 25% &lt; PD ≤ 30%
(PD lebih dari 25%, tetapi kurang atau sama dengan 30%)
5. 15% &lt; PD ≤ 25%
(PD lebih dari 15%, tetapi kurang atau sama dengan 25%)
4. 10% &lt; PD ≤ 15%
(PD lebih dari 10%, tetapi kurang atau sama dengan 15%)
3. 5% &lt; PD ≤ 10%
(PD lebih dari 5%, tetapi kurang atau sama dengan 10%)
2. PD ≤ 5%
(PD kurang atau sama dengan 5%)
1. PD = 0% (PD sama dengan nol persen)
</t>
        </r>
      </text>
    </comment>
    <comment ref="C163" authorId="0">
      <text>
        <r>
          <rPr>
            <b/>
            <sz val="9"/>
            <rFont val="Tahoma"/>
            <family val="2"/>
          </rPr>
          <t>Rubrik:</t>
        </r>
        <r>
          <rPr>
            <sz val="9"/>
            <rFont val="Tahoma"/>
            <family val="2"/>
          </rPr>
          <t xml:space="preserve">
7. Proporsi dana penelitian &gt;10%
6. Proporsi dana penelitian &gt; 8%-10%
5. Proporsi dana penelitian &gt;6%-8%
4. Proporsi dana penelitian &gt;4%-6%
3. Proporsi dana penelitian &gt;2%-4%
2. Proporsi dana penelitian &lt;2%
1. Proporsi dana penelitian Tidak ada
</t>
        </r>
      </text>
    </comment>
    <comment ref="C164" authorId="0">
      <text>
        <r>
          <rPr>
            <b/>
            <sz val="9"/>
            <rFont val="Tahoma"/>
            <family val="2"/>
          </rPr>
          <t>Rubrik:</t>
        </r>
        <r>
          <rPr>
            <sz val="9"/>
            <rFont val="Tahoma"/>
            <family val="2"/>
          </rPr>
          <t xml:space="preserve">
7. NK ≥ 7,5
6. 6 &lt;=  NK &lt;  7,5
5. 4,5 &lt;=  NK &lt;6
4. 3 &lt;=  NK  &lt;4,5
3. 1,5 &lt;=  NK  &lt;3
2. 0 &lt;  NK &lt;1,5
1. NK = 0
</t>
        </r>
      </text>
    </comment>
    <comment ref="C165" authorId="0">
      <text>
        <r>
          <rPr>
            <b/>
            <sz val="9"/>
            <rFont val="Tahoma"/>
            <family val="2"/>
          </rPr>
          <t>Rubrik:</t>
        </r>
        <r>
          <rPr>
            <sz val="9"/>
            <rFont val="Tahoma"/>
            <family val="2"/>
          </rPr>
          <t xml:space="preserve">
7. Mahasiswa yang terlibat dalam kegiatan ilmiah seperti seminar, diskusi, workshop, lokakarya, dan sebagainya sebanyak &gt;80%
6. Mahasiswa yang terlibat dalam kegiatan ilmiah seperti seminar, diskusi, workshop, lokakarya, dan sebagainya sebanyak 61%-80%
5. Mahasiswa yang terlibat dalam kegiatan ilmiah seperti seminar, diskusi, workshop, lokakarya, dan sebagainya sebanyak 41%-60%
4. Mahasiswa yang terlibat dalam kegiatan ilmiah seperti seminar, diskusi, workshop, lokakarya, dan sebagainya sebanyak 21%-40%
3. Mahasiswa yang terlibat dalam kegiatan ilmiah seperti seminar, diskusi, workshop, lokakarya, dan sebagainya sebanyak 11%-20%
2. Mahasiswa yang terlibat dalam kegiatan ilmiah seperti seminar, diskusi, workshop, lokakarya, dan sebagainya sebanyak 5%-10%
1. Mahasiswa yang terlibat dalam kegiatan ilmiah seperti seminar, diskusi, workshop, lokakarya, dan sebagainya sebanyak &lt;5%
</t>
        </r>
      </text>
    </comment>
    <comment ref="C166" authorId="0">
      <text>
        <r>
          <rPr>
            <b/>
            <sz val="9"/>
            <rFont val="Tahoma"/>
            <family val="2"/>
          </rPr>
          <t>Rubrik:</t>
        </r>
        <r>
          <rPr>
            <sz val="9"/>
            <rFont val="Tahoma"/>
            <family val="2"/>
          </rPr>
          <t xml:space="preserve">
7. Ada 6 kegiatan program PTK: (1) matakuliah khusus PTK; (2) matakuliah penelitian yang mencakup PTK, (3) pelatihan, (4) pembekalan, (5) pendampingan praktek lapangan dan (6) pembahasan/workshop/seminar untuk refleksi dan evaluasi
6. Ada 5 dari 6 bentuk program PTK
5. Ada 4 dari 6 bentuk program PTK
4. Ada 3 dari 6 bentuk program PTK
3. Ada 2 dari 6 bentuk program PTK
2. Ada 1 dari 6 bentuk program PTK
1. Tidak ada program PTK
</t>
        </r>
      </text>
    </comment>
    <comment ref="C167" authorId="0">
      <text>
        <r>
          <rPr>
            <b/>
            <sz val="9"/>
            <rFont val="Tahoma"/>
            <family val="2"/>
          </rPr>
          <t>Rubrik:</t>
        </r>
        <r>
          <rPr>
            <sz val="9"/>
            <rFont val="Tahoma"/>
            <family val="2"/>
          </rPr>
          <t xml:space="preserve">
7. Jumlah pertemuan ilmiah internasional yang diselenggarakan lebih dari 1 kali
6. Jumlah pertemuan ilmiah internasional yang diselenggarakan  sebanyak  1 kali
5. Jumlah pertemuan ilmiah nasional lebih dari 1 kali
4. Jumlah pertemuan ilmiah nasional  sebanyak 1 kali
3. Jumlah pertemuan ilmiah lokal  lebih dari 1 kali
2. Jumlah pertemuan ilmiah lokal 1 kali
1. Belum ada pertemuan ilmiah
</t>
        </r>
      </text>
    </comment>
    <comment ref="C168" authorId="0">
      <text>
        <r>
          <rPr>
            <b/>
            <sz val="9"/>
            <rFont val="Tahoma"/>
            <family val="2"/>
          </rPr>
          <t>Rubrik:</t>
        </r>
        <r>
          <rPr>
            <sz val="9"/>
            <rFont val="Tahoma"/>
            <family val="2"/>
          </rPr>
          <t xml:space="preserve">
7. Lebih dari dua karya yang memperoleh HaKI
6. Dua karya yang sudah  memperoleh HaKI
5. Satu karya yang sudah memperoleh HaKI
4. Ada karya yang sedang menunggu  proses dalam kurun waktu lebih dari 1 tahun
3. Ada karya yang sudah  diusulkan dalam kurun waktu kurang 1 tahun
2. Sudah ada karya  yang  disiapkan untuk diusulkan
1. Tidak ada 
</t>
        </r>
      </text>
    </comment>
    <comment ref="C176" authorId="0">
      <text>
        <r>
          <rPr>
            <b/>
            <sz val="9"/>
            <rFont val="Tahoma"/>
            <family val="2"/>
          </rPr>
          <t>Rubrik:</t>
        </r>
        <r>
          <rPr>
            <sz val="9"/>
            <rFont val="Tahoma"/>
            <family val="2"/>
          </rPr>
          <t xml:space="preserve">
7. NK ≥ 7
6. 5  &lt;=  NK &lt;  7
5. 3  &lt;=  NK &lt;  5
4. 2 &lt;=  NK  &lt;  3
3. 1 &lt;=  NK  &lt;  2
2. 0 &lt;  NK &lt;  1
1. NK = 0
</t>
        </r>
      </text>
    </comment>
    <comment ref="C177" authorId="0">
      <text>
        <r>
          <rPr>
            <b/>
            <sz val="9"/>
            <rFont val="Tahoma"/>
            <family val="2"/>
          </rPr>
          <t>Rubrik:</t>
        </r>
        <r>
          <rPr>
            <sz val="9"/>
            <rFont val="Tahoma"/>
            <family val="2"/>
          </rPr>
          <t xml:space="preserve">
7. NK ≥ 7
6. 5  &lt;=  NK &lt;  7
5. 3  &lt;=  NK &lt;  5
4. 2 &lt;=  NK  &lt;  3
3. 1 &lt;=  NK  &lt;  2
2. 0 &lt;  NK &lt;  1
1. NK = 0
</t>
        </r>
      </text>
    </comment>
    <comment ref="C178" authorId="0">
      <text>
        <r>
          <rPr>
            <sz val="9"/>
            <rFont val="Tahoma"/>
            <family val="2"/>
          </rPr>
          <t xml:space="preserve">Rubrik:
7. Dosen melaksanakan kegiatan pengabdian kepada masyarakat  yang berbasis pada hasil penelitian pendidikan sebanyak &gt;50%
6. Dosen melaksanakan kegiatan pengabdian kepada masyarakat  yang berbasis pada hasil penelitian pendidikan sebanyak 41%-50%
5. Dosen melaksanakan kegiatan pengabdian kepada masyarakat yang berbasis pada hasil penelitian pendidikan sebanyak 31%-40%
4. Dosen melaksanakan kegiatan pengabdian kepada masyarakat  yang berbasis pada hasil penelitian pendidikan sebanyak 21%-30%
3. Dosen melaksanakan kegiatan pengabdian kepada masyarakat yang berbasis pada hasil penelitian pendidikan sebanyak 11%-20%
2. Dosen melaksanakan kegiatan pengabdian kepada masyarakat yang berbasis pada hasil penelitian pendidikan sebanyak 6%-10%
1. Dosen melaksanakan kegiatan pengabdian kepada masyarakat yang berbasis pada hasil penelitian pendidikan sebanyak &lt;6%
</t>
        </r>
      </text>
    </comment>
    <comment ref="C179" authorId="0">
      <text>
        <r>
          <rPr>
            <b/>
            <sz val="9"/>
            <rFont val="Tahoma"/>
            <family val="2"/>
          </rPr>
          <t>Rubrik:</t>
        </r>
        <r>
          <rPr>
            <sz val="9"/>
            <rFont val="Tahoma"/>
            <family val="2"/>
          </rPr>
          <t xml:space="preserve">
7. Dosen melaksanakan kegiatan pengabdian kepada masyarakat  berbasis hasil penelitian dalam bidang  ilmu untuk pendalaman materi ajar sebanyak &gt;50%
6. Dosen melaksanakan kegiatan pengabdian kepada masyarakat berbasis hasil penelitian dalam bidang  ilmu untuk pendalaman materi ajar sebanyak 41%-50%
5. Dosen melaksanakan kegiatan pengabdian kepada masyarakat berbasis hasil penelitian dalam bidang  ilmu untuk pendalaman materi ajar sebanyak 31%-40%
4. Dosen melaksanakan kegiatan pengabdian kepada masyarakat berbasis hasil penelitian dalam bidang  ilmu untuk pendalaman materi ajar sebanyak 21%-30%
3. Dosen melaksanakan kegiatan pengabdian kepada masyarakat berbasis hasil penelitian dalam bidang  ilmu untuk pendalaman materi ajar sebanyak 11%-20%
2. Dosen melaksanakan kegiatan pengabdian kepada masyarakat berbasis hasil penelitian dalam bidang  ilmu untuk pendalaman materi ajar sebanyak 6%-10%
1. Dosen melaksanakan kegiatan pengabdian kepada masyarakat berbasis hasil penelitian dalam bidang  ilmu untuk pendalaman materi ajar sebanyak &lt;6%
</t>
        </r>
      </text>
    </comment>
    <comment ref="C180" authorId="0">
      <text>
        <r>
          <rPr>
            <b/>
            <sz val="9"/>
            <rFont val="Tahoma"/>
            <family val="2"/>
          </rPr>
          <t>Rubrik:</t>
        </r>
        <r>
          <rPr>
            <sz val="9"/>
            <rFont val="Tahoma"/>
            <family val="2"/>
          </rPr>
          <t xml:space="preserve">
7. Dosen melaksanakan kegiatan pengabdian kepada masyarakat dalam bentuk pelatihan Penelitian Tindakan Kelas (PTK) sebanyak &gt;50%
6. Dosen melaksanakan kegiatan pengabdian kepada masyarakat dalam bentuk pelatihan Penelitian Tindakan Kelas (PTK) sebanyak  41%-50%
5. Dosen melaksanakan kegiatan pengabdian masyarakat dalam bentuk pelatihan Penelitian Tindakan Kelas (PTK) sebanyak  31%-40%
4. Dosen melaksanakan kegiatan pengabdian masyarakat dalam bentuk pelatihan Penelitian Tindakan Kelas (PTK) sebanyak  21%-30%
3. Dosen melaksanakan kegiatan pengabdian masyarakat dalam bentuk pelatihan Penelitian Tindakan Kelas (PTK) sebanyak  11%-20%
2. Dosen melaksanakan kegiatan pengabdian masyarakat dalam bentuk pelatihan Penelitian Tindakan Kelas (PTK) sebanyak  6%-10%
1. Dosen melaksanakan kegiatan pengabdian masyarakat dalam bentuk pelatihan Penelitian Tindakan Kelas (PTK) sebanyak  &lt;6%
</t>
        </r>
      </text>
    </comment>
    <comment ref="C181" authorId="0">
      <text>
        <r>
          <rPr>
            <b/>
            <sz val="9"/>
            <rFont val="Tahoma"/>
            <family val="2"/>
          </rPr>
          <t>Rubrik:</t>
        </r>
        <r>
          <rPr>
            <sz val="9"/>
            <rFont val="Tahoma"/>
            <family val="2"/>
          </rPr>
          <t xml:space="preserve">
7. Dosen melaksanakan kegiatan pengabdian kepada masyarakat dalam bentuk pendampingan kesulitan mengajar atau lesson study sesuai dengan bidang studi  dalam tiga tahun terakhir sebanyak  &gt;50%
6. Dosen melaksanakan kegiatan pengabdian kepada masyarakat dalam bentuk pendampingan kesulitan mengajar atau lesson study sesuai dengan bidang studi  dalam tiga tahun terakhir sebanyak 41%-50%
5. Dosen melaksanakan kegiatan pengabdian masyarakat dalam bentuk pendampingan kesulitan mengajar atau lesson study sesuai dengan bidang studi  dalam tiga tahun terakhir sebanyak 31%-40%
4. Dosen melaksanakan kegiatan pengabdian masyarakat dalam bentuk pendampingan kesulitan mengajar atau lesson study sesuai dengan bidang studi  dalam tiga tahun terakhir sebanyak  21%-30%
3. Dosen melaksanakan kegiatan pengabdian masyarakat dalam bentuk pendampingan kesulitan mengajar atau lesson study sesuai dengan bidang studi  dalam tiga tahun terakhir sebanyak  11%-20%
2. Dosen melaksanakan kegiatan pengabdian masyarakat dalam bentuk pendampingan kesulitan mengajar atau lesson study sesuai dengan bidang studi  dalam tiga tahun terakhir sebanyak  6%-10%
1. Dosen melaksanakan kegiatan pengabdian masyarakat dalam bentuk pendampingan kesulitan mengajar atau lesson study sesuai dengan bidang studi  dalam tiga tahun terakhir sebanyak   &lt; 6%
</t>
        </r>
      </text>
    </comment>
    <comment ref="C182" authorId="0">
      <text>
        <r>
          <rPr>
            <b/>
            <sz val="9"/>
            <rFont val="Tahoma"/>
            <family val="2"/>
          </rPr>
          <t>Rubrik:</t>
        </r>
        <r>
          <rPr>
            <sz val="9"/>
            <rFont val="Tahoma"/>
            <family val="2"/>
          </rPr>
          <t xml:space="preserve">
7. Proporsi dana PkM &gt;10%
6. Proporsi dana PkM 8%-10%
5. Proporsi dana PkM 6%-8%
4. Proporsi dana PkM 4%-6%
3. Proporsi dana PkM 2%-4%
2. Proporsi dana PkM &lt;2%
1. Proporsi dana PkM Tidak ada
</t>
        </r>
      </text>
    </comment>
    <comment ref="C183" authorId="0">
      <text>
        <r>
          <rPr>
            <b/>
            <sz val="9"/>
            <rFont val="Tahoma"/>
            <family val="2"/>
          </rPr>
          <t>Rubrik:</t>
        </r>
        <r>
          <rPr>
            <sz val="9"/>
            <rFont val="Tahoma"/>
            <family val="2"/>
          </rPr>
          <t xml:space="preserve">
7. NK ≥ 3,5
6. 3 &lt;=  NK &lt;  3,5
5. 2,5 &lt;=  NK &lt;3
4. 2 &lt;= NK  &lt;2,5
3. 1,5 &lt;=  NK  &lt;2
2. 0 &lt;  NK &lt;1,5
1. NK = 0
</t>
        </r>
        <r>
          <rPr>
            <sz val="9"/>
            <rFont val="Calibri"/>
            <family val="2"/>
          </rPr>
          <t>≤</t>
        </r>
        <r>
          <rPr>
            <sz val="9"/>
            <rFont val="Tahoma"/>
            <family val="2"/>
          </rPr>
          <t xml:space="preserve">
</t>
        </r>
      </text>
    </comment>
  </commentList>
</comments>
</file>

<file path=xl/sharedStrings.xml><?xml version="1.0" encoding="utf-8"?>
<sst xmlns="http://schemas.openxmlformats.org/spreadsheetml/2006/main" count="358" uniqueCount="213">
  <si>
    <t>Bobot (%)</t>
  </si>
  <si>
    <t>Max nilai</t>
  </si>
  <si>
    <t>Rekap nilai</t>
  </si>
  <si>
    <t>Rata-rata</t>
  </si>
  <si>
    <t>Konversi Angka Mutu ke Sebutan</t>
  </si>
  <si>
    <t>Baik</t>
  </si>
  <si>
    <t>Cukup</t>
  </si>
  <si>
    <t>Jumlah bobot =</t>
  </si>
  <si>
    <t>Catatan:</t>
  </si>
  <si>
    <t>Perbaikan mayor</t>
  </si>
  <si>
    <t>Perbaikan minor</t>
  </si>
  <si>
    <t>Sangat baik</t>
  </si>
  <si>
    <t>Petunjuk Pengisian:</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</si>
  <si>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</si>
  <si>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</si>
  <si>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</si>
  <si>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</si>
  <si>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1. Isilah NILAI bagian yang berwarna kuning dg skor 1-7</t>
  </si>
  <si>
    <t>Lebih dari Cukup</t>
  </si>
  <si>
    <t>Perbaikan menyeluruh dan  mendesak</t>
  </si>
  <si>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</si>
  <si>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</si>
  <si>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</si>
  <si>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</si>
  <si>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</si>
  <si>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 xml:space="preserve">Tahun Pengukuran Mutu: </t>
  </si>
  <si>
    <t>Akar Penyebab/
Penunjang</t>
  </si>
  <si>
    <t>Nilai capaian</t>
  </si>
  <si>
    <t>Rencana/Skenario 
Pembiayaan (Nama kegiatan, PIC, Rp, sumber dana)</t>
  </si>
  <si>
    <t>:</t>
  </si>
  <si>
    <t xml:space="preserve">:  </t>
  </si>
  <si>
    <t>Jumlah mahasiswa</t>
  </si>
  <si>
    <t>Keberadaan unit jaminan mutu</t>
  </si>
  <si>
    <t>Alamat Pusat (jalan, kota, propinsi, kode pos)</t>
  </si>
  <si>
    <t>Alamat website dan email</t>
  </si>
  <si>
    <t>Telepon dan Fax</t>
  </si>
  <si>
    <t>2. Isilah KEADAAN PT pada kotak berwarna biru</t>
  </si>
  <si>
    <t>1.1. Kejelasan dan kelengkapan dokumen kebijakan tentang penyusunan dan  pengembangan kurikulum</t>
  </si>
  <si>
    <t xml:space="preserve">1.2 Pelibatan stake-holders (dosen, alumni, mahasiswa, dan pengguna) dalam  penyusunan kurikulum
</t>
  </si>
  <si>
    <t xml:space="preserve">1.3. Kejelasan pedoman serta dokumen implementasi monitoring dan keberkalaan evaluasi pengembangan kurikulum
</t>
  </si>
  <si>
    <t xml:space="preserve">1.4. Kandungan substansi pedagogik dalam rumusan visi dan misi </t>
  </si>
  <si>
    <t>1.5. Kandungan substansi profesional dalam rumusan visi dan misi</t>
  </si>
  <si>
    <t xml:space="preserve">1.6.  Kesesuaian kurikulum dengan visi dan misi </t>
  </si>
  <si>
    <t xml:space="preserve">1.7.  Kesesuaian kurikulum dengan perkembangan IPTEKS Bidang Pendidikan dan kebutuhan masyarakat
</t>
  </si>
  <si>
    <t xml:space="preserve">1.8. Relevansi substansi  matakuliah yang berkaitan dengan kompetensi profesional  dengan standar isi mata pelajaran di sekolah
</t>
  </si>
  <si>
    <t xml:space="preserve">1.9. Relevansi substansi matakuliah yang berkaitan dengan kompetensi pedagogik  dengan  standar isi, Standar Proses, Standar Kompetensi Lulusan, dan Standar penilaian
</t>
  </si>
  <si>
    <t>1.10. Beban Satuan Kredit Semester (SKS) Program Sarjana (S-1)</t>
  </si>
  <si>
    <t xml:space="preserve">2.2. Kejelasan sistem pengendalian mutu pembelajaran yang diterapkan institusi termasuk proses monitoring, evaluasi, dan pemanfaatannya
</t>
  </si>
  <si>
    <t xml:space="preserve">2.3. Kejelasan pedoman pelaksanaan penyelenggaraan pendidikan yang terintegrasi dengan Tri Dharma perguruan tinggi yang digunakan sebagai acuan bagi perencanaan dan pelaksanaan Tri Dharma perguruan tinggi unit di bawahnya yang menjamin terintegrasinya kegiatan penelitian dan pengabdian kepada masyarakat ke dalam proses pembelajaran
</t>
  </si>
  <si>
    <t xml:space="preserve">2.4. Kebijakan tentang penetapan konsep pendidikan, pengajaran, dan strategi  pembelajaran serta pengembangan karakter mahasiswa
</t>
  </si>
  <si>
    <t xml:space="preserve">2.5. Persentase penerapan metode pembelajaran yang mempergunakan pendekatan student-centered learningdari seluruh program studi
</t>
  </si>
  <si>
    <t xml:space="preserve">2.6. Peran serta tenaga ahli/pakar sebagai pembicara dalam seminar/pelatihan, pembicara tamu  dari luar perguruan tinggi sendiri untuk peningkatan mutu pembelajaran.
</t>
  </si>
  <si>
    <t>2.7.  Pengenalan awal pembelajaran di sekolah</t>
  </si>
  <si>
    <t>2.8. Simulasi mengajar</t>
  </si>
  <si>
    <t>2.9. Intensitas praktek PPL</t>
  </si>
  <si>
    <t>2.10. Pelaksanaan perkuliahan teori untuk mengembangkan kompetensi professional</t>
  </si>
  <si>
    <t>2.11. Pelaksanaan perkuliahan untuk mata kuliah yang memerlukan praktikum</t>
  </si>
  <si>
    <t>2.12. Peran dosen sebagai model dalam pembelajaran</t>
  </si>
  <si>
    <t>2.13. Pemanfaatan ICT dalam pembelajaran</t>
  </si>
  <si>
    <t>2.14. Reviu sejawat terhadap setiap materi dan proses perkuliahan</t>
  </si>
  <si>
    <t>2.15. Penggunaan perangkat pembelajaran</t>
  </si>
  <si>
    <t xml:space="preserve">2.16. Kejelasan dokumen kebijakan formal  tentang otonomi keilmuan, kebebasan
 akademik, mimbar akademik, , dan konsistensi pelaksanaannya
</t>
  </si>
  <si>
    <t xml:space="preserve">2.17. Kejelasan sistem pengembangan suasana akademik yang kondusif bagi mahasiswa untuk meraih prestasi akademik yang maksimal.
</t>
  </si>
  <si>
    <t xml:space="preserve">2.18. Upaya Program Studi mengembangkan kegiatan kemahasiswaan, pusat olah raga, seni dan budaya. 
</t>
  </si>
  <si>
    <t>3. STANDAR KOMPETENSI LULUSAN (SKL)</t>
  </si>
  <si>
    <t>3.1. Pelibatan pemangku kepentingan dalam penyusunan SKL pedagogik</t>
  </si>
  <si>
    <t>3.2. Pelibatan pemangku kepentingan dalam penyusunan SKL profesional</t>
  </si>
  <si>
    <t>3.3. Standar Kompetensi Lulusan Mata Kuliah (SKL MK)</t>
  </si>
  <si>
    <t>3.4. SKL kelompok mata kuliah</t>
  </si>
  <si>
    <t>3.5. Standar Kompetensi Lulusan Program Studi (SKL PS)</t>
  </si>
  <si>
    <t>3.6. Penyesuaian SKL dengan perkembangan IPTEKS</t>
  </si>
  <si>
    <t>3.7. Program studi memantau kompetensi pedagogik lulusan (tracer study) dalam hal kemampuan merencanakan pembelajaran, melaksanakan pembelajaran, dan menilai hasil belajar peserta didik serta tindak lanjutnya</t>
  </si>
  <si>
    <t xml:space="preserve">3.8. Program studi melakukan tindak lanjut hasil pemantauan kompetensi pedagogik lulusan (tracer study) untuk memperbaiki kemampuan merencanakan pembelajaran, melaksanakan pembelajaran, dan menilai hasil belajar peserta didik serta tindak  
Lanjutnya
</t>
  </si>
  <si>
    <t>3.9. Program Studi Memantau Kompetensi Profesional Lulusan (Tracer Study) dalam Hal Kemampuan Penguasaan Materi Pembelajaran secara Luas dan Mendalam serta Kemampuan Melaksanakan Praktikum di Laboratorium/Bengkel/Studio</t>
  </si>
  <si>
    <t>3.10. Program Studi Melakukan Tindak Lanjut Hasil Pemantauan Kompetensi Profesional Lulusan (Tracer Study) untuk Memperbaiki Kemampuan Kemampuan Penguasaan Materi Pembelajaran Secara Luas dan Mendalam serta Kemampuan Melaksanakan Praktikum di Laboratorium/Bengkel/Studio</t>
  </si>
  <si>
    <r>
      <t>4.</t>
    </r>
    <r>
      <rPr>
        <b/>
        <sz val="7"/>
        <color indexed="8"/>
        <rFont val="Times New Roman"/>
        <family val="1"/>
      </rPr>
      <t xml:space="preserve"> </t>
    </r>
    <r>
      <rPr>
        <b/>
        <sz val="12"/>
        <color indexed="8"/>
        <rFont val="Calibri"/>
        <family val="2"/>
      </rPr>
      <t>STANDAR PENDIDIK DAN TENAGA KEPENDIDIKAN (PTK)</t>
    </r>
  </si>
  <si>
    <t>4.2. Pengalaman Dosen Mengajar di LPTK</t>
  </si>
  <si>
    <t xml:space="preserve">4.3. Jumlah dosen dalam Jabatan fungsional </t>
  </si>
  <si>
    <t>4.4. Jumlah dosen yang memiliki sertifikasi pendidik</t>
  </si>
  <si>
    <t>4.5. Jumlah dosen yang memiliki linieritas pendidikan</t>
  </si>
  <si>
    <t>4.6. Kesesuaian Dosen pengampu mata kuliah dengan bidang keahlian</t>
  </si>
  <si>
    <t>4.7. Keikutsertaan Dosen dalam Forum Ilmiah Kependidikan</t>
  </si>
  <si>
    <t>4.8. Rasio jumlah tenaga Praktek Latihan Profesi (PLP) dengan mahasiswa</t>
  </si>
  <si>
    <t>4.9. Rata-rata beban kerja dosen persemester atau rata-rata Fulltime Teaching Equivalent (FTE)</t>
  </si>
  <si>
    <t>4.10. Rasio jumlah tenaga kependidikan (tenaga fungsional umum, tenaga fungsional pranata, tenaga fungsional keuangan, dsb) dengan mahasiswa</t>
  </si>
  <si>
    <t xml:space="preserve">4.11. Kualifikasi Tenaga kependidikan (tenaga fungsional umum, tenaga fungsional pranata, tenaga fungsional keuangan, dsb) </t>
  </si>
  <si>
    <t xml:space="preserve">4.12. Relevansi Tenaga kependidikan (tenaga fungsional umum, tenaga fungsional pranata, tenaga fungsional keuangan, dsb) </t>
  </si>
  <si>
    <t>5. KETERSEDIAAN SARANA DAN PRASARANA PENDIDIKAN</t>
  </si>
  <si>
    <t>5.1. Kecukupan koleksi perpustakaan, aksesibilitas termasuk ketersediaan dan　kemudahan akses e-library untuk setiap bahan pustaka yang meliputi buku teks, jurnal internasional, jurnal nasional terakreditasi, dan prosiding.</t>
  </si>
  <si>
    <t>5.2. Kemudahan akses perpustakaanuntuk setiap bahan pustakayang meliputi buku teks, jurnal internasional, jurnal nasional terakreditasi, dan prosiding</t>
  </si>
  <si>
    <t>5.3. Kemudahan akses menggunakan e-library untuk setiap bahan pustaka yang meliputi buku teks, jurnal internasional, jurnal nasional terakreditasi, dan prosiding</t>
  </si>
  <si>
    <t>5.4. Kecukupan sarana yang dibutuhkan dalam proses pembelajaran mencakup: laboratorium dalam kampus, kelengkapan alat laboratorium, bengkel/studio, kelengkapan alat bengkel/studio, ruang simulasi/micro teaching, green house/lab lapangan/lahan pertanian, dan Lab. School/kerjasama DUDI/Asosiasi Profesi/masyarakat</t>
  </si>
  <si>
    <t>5.5. Intensitas penggunaan sarana dalam proses pembelajaran mencakup: laboratorium dalam kampus, kelengkapan alat laboratorium, bengkel/studio, kelengkapan alat bengkel/studio, ruang simulasi/micro teaching, green house/lab lapangan/lahan pertanian, dan Lab. School/kerjasama DUDI/Asosiasi Profesi/masyarakat</t>
  </si>
  <si>
    <t>5.6. Kecukupan prasarana penunjang proses pembelajaran mencakup ruang serba guna, tempat olah raga, ruang himpunan mahasiswa, ruang ibadah/doa, green area, fasilitas disable/ruang konsultasi, kantin</t>
  </si>
  <si>
    <t>5.7. Ketersediaan sistem informasi dan fasilitas TIK yang digunakan prodi dalam proses pembelajaran dalam bentuk band width, hardware, software, LAN, e-learning, dan on-line journal/library</t>
  </si>
  <si>
    <t>5.8. Penggunaan dan pemanfaatan sistem informasi dalam administrasi akademik dan non-akademik yang mencakup hardware dan software.</t>
  </si>
  <si>
    <t>5.9. Ketersediaan Kapasitas Internet dengan Rasio Bandwidth der Mahasiswa yang Memadai</t>
  </si>
  <si>
    <t>5.10. Aksesibilitas Data dalam Sistem Informasi</t>
  </si>
  <si>
    <t>6. PENGELOLAAN PROGRAM STUDI</t>
  </si>
  <si>
    <t>6.1. Karakteristik kepemimpinan program studi yang efektif</t>
  </si>
  <si>
    <t>6.2. Kejelasan Sistem Pengelolaan Fungsional dan Operasional Program Studi</t>
  </si>
  <si>
    <t>6.3. Kejelasan Analisis Jabatan, Deskripsi Tugas, Program Peningkatan Kompetensi Manajerial.</t>
  </si>
  <si>
    <t xml:space="preserve">6.4. Diseminasi Hasil Kinerja Program Studi Sebagai Akuntabilitas Publik secara Berkala </t>
  </si>
  <si>
    <t>6.5. Sistem Penerimaan Mahasiswa Baru Menerapkan Prinsip-Prinsip Ekuitas.</t>
  </si>
  <si>
    <t xml:space="preserve">6.6. Sistem Penerimaan Mahasiswa Baru yang Menerapkan Prinsip Pemerataan Wilayah Asal Mahasiswa.    </t>
  </si>
  <si>
    <t>6.7. Kelengkapan Sistem Penerimaan Mahasiswa Baru yang Memberikan Peluang dan Menerima Mahasiswa yang Memiliki Potensi Akademik namun Kurang Mampu secara Ekonomi dan/atau Berkebutuhan Khusus</t>
  </si>
  <si>
    <t>6.8. Rasio Jumlah Mahasiswa yang Diterima di Program Studi Ttrhadap Jumlah Mahasiswa yang Ikut Seleksi</t>
  </si>
  <si>
    <t>6.9. Jumlah Mahasiswa Baru yang Mendaftar di Program Studi pada Tahun Terakhir</t>
  </si>
  <si>
    <t xml:space="preserve">6.10. Rasio Jumlah Mahasiswa yang Mendaftar Ulang terhadap Jumlah Mahasiswa yang Lulus Seleksi.   </t>
  </si>
  <si>
    <t>6.11. Ketersediaan Layanan kepada Mahasiswa dalam aspek Akademis, Non-Akademis (Keluarga), Minat dan Bakat, Pembinaan Soft Skills, Pemberian Beasiswa, Keorganisasian, dan Kesehatan</t>
  </si>
  <si>
    <t>6.12. Kepuasan Layanan kepada Mahasiswa dalam Aspek Akademis, Non-Akademis (Keluarga), Minat dan Bakat, Pembinaan Soft Skills, Pemberian Beasiswa, Keorganisasian, dan Kesehatan</t>
  </si>
  <si>
    <t>6.13. Keberadaan Sistem Penjaminan Mutu Internal yang Mengukur Kinerja Program Studi</t>
  </si>
  <si>
    <t xml:space="preserve">6.14. Keberadaan Dan Efektivitas Penjaminan Mutu Program Studi   </t>
  </si>
  <si>
    <t>6.15. Efektivitas penjaminan mutu program studi</t>
  </si>
  <si>
    <t>7. STANDAR PEMBIAYAAN</t>
  </si>
  <si>
    <t xml:space="preserve">7.1. Keterlibatan program studi dalam (a) analisis kebutuhan, (b) perencanaan, (c)  
pelaksanaan, (d) pengawasan, (e) pelaporan, (f) monitoring dan evaluasi akuntabilitas 
</t>
  </si>
  <si>
    <t>7.2. Perolehan Dana penelitian per dosen tetap per tahun dalam Tiga Tahun Terakhir</t>
  </si>
  <si>
    <t xml:space="preserve">7.3. Perolehan Dana pelayanan/pengabdian kepada masyarakat per dosen tetap per tahun dalam tiga  tahun terakhir </t>
  </si>
  <si>
    <t>7.7. Persentase dana LPTK yang berasal dari mahasiswa untuk mendukung keseluruhan pembiayaan pendidikan</t>
  </si>
  <si>
    <t>7.8. Persentase penggunaan dana operasional pendidikan, penelitian, pengabdian pada masyarakat.</t>
  </si>
  <si>
    <t>7.9.   Kejelasan sistem monitoring dan evaluasi pendanaan internal.</t>
  </si>
  <si>
    <t xml:space="preserve">7.10.   Laporan keuangan yang transparan dan dapat diakses oleh semua pemangku kepentingan.
</t>
  </si>
  <si>
    <t>8. STANDAR PENILAIAN</t>
  </si>
  <si>
    <t xml:space="preserve">8.1.  Tahapan penilaian hasil belajar yang dilakukan oleh Dosen </t>
  </si>
  <si>
    <t xml:space="preserve">8.2.    Pedoman penilaian oleh dosen kepada mahasiswa </t>
  </si>
  <si>
    <t>8.3.   Perencanaan penilaian</t>
  </si>
  <si>
    <t>8.4.    Penilaian berdasarkan ketuntasan kompetensi</t>
  </si>
  <si>
    <t>8.5. Kesesuaian butir-butir soal dengan luaran pembelajaran yang ditetapkan dalam pembelajaran dan silabus.</t>
  </si>
  <si>
    <t xml:space="preserve">
8.8. Ketersediaan pedoman tentang mekanisme perbaikan nilai.
</t>
  </si>
  <si>
    <t>9. STANDAR PENELITIAN</t>
  </si>
  <si>
    <t xml:space="preserve">9.1.  Jumlah penelitian yang sesuai dengan bidang keilmuan PS, yang dilakukan oleh dosen tetap yang bidang keahliannya sama dengan PS per tahun, selama 3 tahun 
</t>
  </si>
  <si>
    <t>9.2.    Keterlibatan mahasiswa yang melakukan tugas akhir dalam penelitian dosen (PD)</t>
  </si>
  <si>
    <t xml:space="preserve">9.3. Proporsi dana penelitian yang dialokasikan olehprogram studi dari anggaran prodi Dalam satu tahun terakhir
</t>
  </si>
  <si>
    <t>9.4. Jumlah artikel ilmiah yang dihasilkan oleh dosen tetap yang sesuai dengan bidang keahliannya  per tahun, selama 3 tahun</t>
  </si>
  <si>
    <t>9.5. Mahasiswa terlibat dalam kegiatan ilmiah seperti seminar, diskusi, workshop, lokakarya, dan sebagainya</t>
  </si>
  <si>
    <t>9.6. Intensitas pelaksanaan Penelitian Tindakan Kelas (PTK) terhadap mahasiswa</t>
  </si>
  <si>
    <t>9.7. Jumlah pertemuan ilmiah untuk mendesiminasikan hasil penelitian yang diselenggarakan oleh program studi per tahun</t>
  </si>
  <si>
    <t>9.8. Hasil penelitian dosen yang memperoleh Hak atas Kekayaan Intelektual (HaKI) dalam tiga tahun terakhir</t>
  </si>
  <si>
    <t xml:space="preserve">10.1. Jumlah kegiatan pengabdian kepada masyarakat (PkM) yang dilakukan oleh dosen tetap yang sesuai dengan bidang keahliannya selama tiga tahun terakhir.
</t>
  </si>
  <si>
    <t xml:space="preserve">10.2.    Jumlah kegiatan pelayanan/pengabdian kepada masyarakat (PkM) yang dilakukan oleh PS selama tiga tahun dengan instansi terkait dari luar negeri a) instansi terkait dalam negeri, b) PS lain di dalam PT sendiri, dan  c) secara  tematis.
</t>
  </si>
  <si>
    <t>10.3. Dosen melaksanakan kegiatan pengabdian kepada masyarakat berbasis hasil penelitian dalam bidang pendidikan dalam tiga tahun terakhir</t>
  </si>
  <si>
    <t>10.4. Dosen melaksanakan kegiatan pengabdian  kepada masyarakat berbasis hasil penelitian dalam bidang  ilmu untuk pendalaman materi ajar dalam 3 tahun terakhir</t>
  </si>
  <si>
    <t>10.5. Dosen melaksanakan kegiatan pengabdian  kepada masyarakat dalam bentuk pelatihan Penelitian Tindakan Kelas (PTK) dalam tiga tahun terakhir.</t>
  </si>
  <si>
    <t>10.6 Dosen melaksanakan kegiatan pengabdian  kepada masyarakat dalam bentuk pendampingan kesulitan mengajar atau lesson study sesuai dengan bidang studi  dalam tiga tahun terakhir.</t>
  </si>
  <si>
    <t>10.7. Proporsi dana PkM yang dialokasikan oleh program studi dari anggaran prodi dalam satu tahun terakhir</t>
  </si>
  <si>
    <t>Visi program studi</t>
  </si>
  <si>
    <t>Ijin Pendirian/Operasional program studi</t>
  </si>
  <si>
    <t>Ketua Program Studi,</t>
  </si>
  <si>
    <t>Mengetahui Dekan,</t>
  </si>
  <si>
    <t>10.8. Hasil pengabdian kepada masyarakat yang ditindak-lanjuti dalam bentuk: a) artikel yang dipublikasikan, b) prototype dan teknologi tepat guna yang dipakai di masyarakat, dan c) model dan media pembelajaran yang dipakai di satuan pendidikan NK = Nilai kasar =(a+b+c)/d</t>
  </si>
  <si>
    <t>Capaian Terbobot</t>
  </si>
  <si>
    <t>Target Terbobot</t>
  </si>
  <si>
    <t>Total</t>
  </si>
  <si>
    <t>1. STANDAR ISI</t>
  </si>
  <si>
    <t>Nilai standar</t>
  </si>
  <si>
    <t>1. Standar Isi</t>
  </si>
  <si>
    <t>2. Standar Proses</t>
  </si>
  <si>
    <t>3. Standar Kompetensi Lulusan</t>
  </si>
  <si>
    <t>4. Standar Pendidik dan Tenaga Kependidikan</t>
  </si>
  <si>
    <t>6. Pengelolaan Program Studi</t>
  </si>
  <si>
    <t>7. Standar Pembiayaan</t>
  </si>
  <si>
    <t>8. Standar Penilaian</t>
  </si>
  <si>
    <t>9. Standar Penelitian</t>
  </si>
  <si>
    <t>10. Standar Pengabdian Kepada Masyarakat</t>
  </si>
  <si>
    <t>Nilai Capaian per standar</t>
  </si>
  <si>
    <t>Nilai capaian per standar</t>
  </si>
  <si>
    <t>Nilai Target per standar</t>
  </si>
  <si>
    <t>5. Ketersediaan Sarana dan Prasarana Pendidikan</t>
  </si>
  <si>
    <t>TOTAL terbobot</t>
  </si>
  <si>
    <t>Bobot standar</t>
  </si>
  <si>
    <t>Rata-rata terbobot</t>
  </si>
  <si>
    <t>Nilai Capaian  terbobot per standar</t>
  </si>
  <si>
    <t>Nilai Target terbobot per standar</t>
  </si>
  <si>
    <t xml:space="preserve">2.1.   Keberadaan dan fungsi unit pengkajian dan pengembangan sistem dan mutu pembelajaran yang mendorong mahasiswa untuk berpikir kritis, ereksplorasi,  berekspresi, bereksperimen dengan memanfaatkan aneka sumber yang hasilnya dimanfaatkan oleh institusi
</t>
  </si>
  <si>
    <t>No</t>
  </si>
  <si>
    <t>Rekomendasi Khusus</t>
  </si>
  <si>
    <t>Jangka Pendek</t>
  </si>
  <si>
    <t>Jangka Panjang</t>
  </si>
  <si>
    <t>Perguruan Tinggi</t>
  </si>
  <si>
    <t>Yayasan/Wali Amanah/Badan Wakaf</t>
  </si>
  <si>
    <t>Kode PT</t>
  </si>
  <si>
    <r>
      <rPr>
        <b/>
        <sz val="11"/>
        <color indexed="8"/>
        <rFont val="Calibri"/>
        <family val="2"/>
      </rPr>
      <t xml:space="preserve">Nama Perguruan Tinggi </t>
    </r>
    <r>
      <rPr>
        <sz val="11"/>
        <color theme="1"/>
        <rFont val="Calibri"/>
        <family val="2"/>
      </rPr>
      <t>(ditulis lengkap dan singkatannya)</t>
    </r>
  </si>
  <si>
    <t>Status (negeri/swasta);</t>
  </si>
  <si>
    <t>Nama program studi LPTK</t>
  </si>
  <si>
    <t>Peringkat Akreditasi program studi LPTK</t>
  </si>
  <si>
    <t>Misi Program Studi</t>
  </si>
  <si>
    <t>Tujuan Program Studi</t>
  </si>
  <si>
    <t>Jumlah tenaga kependidikan</t>
  </si>
  <si>
    <t xml:space="preserve">Nama Program Studi: </t>
  </si>
  <si>
    <t xml:space="preserve">Nama Program Studi : </t>
  </si>
  <si>
    <t>Jumlah dosen Tetap PS</t>
  </si>
  <si>
    <t>Jumlah dosen tidak tetap PS</t>
  </si>
  <si>
    <t>Keadaan Prodi saat ini</t>
  </si>
  <si>
    <t>Target 1 th yad</t>
  </si>
  <si>
    <t xml:space="preserve">4.1. Kualifikasi dosen (untuk program studi S1/sarjana) </t>
  </si>
  <si>
    <t>2. STANDAR PROSES</t>
  </si>
  <si>
    <r>
      <t>10.</t>
    </r>
    <r>
      <rPr>
        <b/>
        <sz val="14"/>
        <color indexed="8"/>
        <rFont val="Times New Roman"/>
        <family val="1"/>
      </rPr>
      <t xml:space="preserve"> </t>
    </r>
    <r>
      <rPr>
        <b/>
        <sz val="14"/>
        <color indexed="8"/>
        <rFont val="Calibri"/>
        <family val="2"/>
      </rPr>
      <t>STANDAR PENGABDIAN KEPADA MASYARAKAT</t>
    </r>
  </si>
  <si>
    <t>Pendidikan Bahasa Inggris</t>
  </si>
  <si>
    <t>PROFIL DIRI</t>
  </si>
  <si>
    <t>………………..,………………………………</t>
  </si>
  <si>
    <t>email Program studi</t>
  </si>
  <si>
    <t>Alamat Website Program Studi</t>
  </si>
  <si>
    <t>Telepon Program Studi</t>
  </si>
  <si>
    <t>Fax Program Studi</t>
  </si>
  <si>
    <t>Orang</t>
  </si>
  <si>
    <t>Ada / Tidak</t>
  </si>
  <si>
    <t>(______________________________)</t>
  </si>
  <si>
    <t>(_____________________________)</t>
  </si>
  <si>
    <t xml:space="preserve">
8.6.Pemanfaatan hasil penilaian untuk perbaikan pembelajaran pada sebagian besar matakuliah
</t>
  </si>
  <si>
    <t xml:space="preserve">
8.7. Tingkat kejelasan mekanisme dan pedoman ujian TA (Tugas Akhir/Skripsi/Tesis/Disertasi).
</t>
  </si>
  <si>
    <t xml:space="preserve">7.4. Persentase sumber biaya yang diperoleh dari hibah, business unit (unit bisnis/ usaha/ ventura), hasil kerjasama akademik, alumni, masyarakat dan sebagainya per tahun </t>
  </si>
  <si>
    <t>7.5 Mekanisme penetapan biaya pendidikan mahasiswa.</t>
  </si>
  <si>
    <t xml:space="preserve">
7.6. Kejelasan kebijakan dan mekanisme pembiayaan mahasiswa.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</si>
</sst>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s>
  <fonts count="64">
    <font>
      <sz val="11"/>
      <color theme="1"/>
      <name val="Calibri"/>
      <family val="2"/>
    </font>
    <font>
      <sz val="11"/>
      <color indexed="8"/>
      <name val="Calibri"/>
      <family val="2"/>
    </font>
    <font>
      <sz val="16"/>
      <color indexed="8"/>
      <name val="Calibri"/>
      <family val="2"/>
    </font>
    <font>
      <b/>
      <sz val="16"/>
      <color indexed="8"/>
      <name val="Calibri"/>
      <family val="2"/>
    </font>
    <font>
      <b/>
      <sz val="11"/>
      <color indexed="8"/>
      <name val="Calibri"/>
      <family val="2"/>
    </font>
    <font>
      <b/>
      <sz val="12"/>
      <color indexed="8"/>
      <name val="Calibri"/>
      <family val="2"/>
    </font>
    <font>
      <b/>
      <sz val="14"/>
      <color indexed="8"/>
      <name val="Calibri"/>
      <family val="2"/>
    </font>
    <font>
      <b/>
      <sz val="7"/>
      <color indexed="8"/>
      <name val="Times New Roman"/>
      <family val="1"/>
    </font>
    <font>
      <b/>
      <sz val="14"/>
      <color indexed="8"/>
      <name val="Times New Roman"/>
      <family val="1"/>
    </font>
    <font>
      <b/>
      <sz val="9"/>
      <name val="Tahoma"/>
      <family val="2"/>
    </font>
    <font>
      <sz val="9"/>
      <name val="Tahoma"/>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sz val="14"/>
      <color indexed="8"/>
      <name val="Calibri"/>
      <family val="2"/>
    </font>
    <font>
      <b/>
      <sz val="14"/>
      <name val="Calibri"/>
      <family val="2"/>
    </font>
    <font>
      <sz val="11"/>
      <name val="Calibri"/>
      <family val="2"/>
    </font>
    <font>
      <sz val="12"/>
      <color indexed="9"/>
      <name val="Calibri"/>
      <family val="2"/>
    </font>
    <font>
      <b/>
      <sz val="12"/>
      <color indexed="9"/>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2"/>
      <color theme="1"/>
      <name val="Calibri"/>
      <family val="2"/>
    </font>
    <font>
      <sz val="14"/>
      <color theme="1"/>
      <name val="Calibri"/>
      <family val="2"/>
    </font>
    <font>
      <b/>
      <sz val="14"/>
      <color theme="1"/>
      <name val="Calibri"/>
      <family val="2"/>
    </font>
    <font>
      <b/>
      <sz val="16"/>
      <color theme="1"/>
      <name val="Calibri"/>
      <family val="2"/>
    </font>
    <font>
      <b/>
      <sz val="12"/>
      <color theme="1"/>
      <name val="Calibri"/>
      <family val="2"/>
    </font>
    <font>
      <sz val="11"/>
      <color rgb="FF000000"/>
      <name val="Calibri"/>
      <family val="2"/>
    </font>
    <font>
      <b/>
      <sz val="14"/>
      <color rgb="FF000000"/>
      <name val="Calibri"/>
      <family val="2"/>
    </font>
    <font>
      <sz val="12"/>
      <color theme="0"/>
      <name val="Calibri"/>
      <family val="2"/>
    </font>
    <font>
      <b/>
      <sz val="12"/>
      <color theme="0"/>
      <name val="Calibri"/>
      <family val="2"/>
    </font>
    <font>
      <sz val="12"/>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66FF66"/>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theme="3" tint="0.5999600291252136"/>
        <bgColor indexed="64"/>
      </patternFill>
    </fill>
    <fill>
      <patternFill patternType="solid">
        <fgColor rgb="FF92D050"/>
        <bgColor indexed="64"/>
      </patternFill>
    </fill>
    <fill>
      <patternFill patternType="solid">
        <fgColor theme="3" tint="0.5999900102615356"/>
        <bgColor indexed="64"/>
      </patternFill>
    </fill>
    <fill>
      <patternFill patternType="solid">
        <fgColor theme="4"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top style="thin"/>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6">
    <xf numFmtId="0" fontId="0" fillId="0" borderId="0" xfId="0" applyFont="1" applyAlignment="1">
      <alignment/>
    </xf>
    <xf numFmtId="2" fontId="0" fillId="0" borderId="0" xfId="0" applyNumberFormat="1" applyAlignment="1">
      <alignment/>
    </xf>
    <xf numFmtId="0" fontId="0" fillId="0" borderId="0" xfId="0" applyFill="1" applyAlignment="1" applyProtection="1">
      <alignment/>
      <protection/>
    </xf>
    <xf numFmtId="0" fontId="0" fillId="0" borderId="0" xfId="0" applyFill="1" applyAlignment="1" applyProtection="1">
      <alignment wrapText="1"/>
      <protection/>
    </xf>
    <xf numFmtId="0" fontId="52" fillId="0" borderId="0" xfId="0" applyFont="1" applyFill="1" applyAlignment="1" applyProtection="1">
      <alignment/>
      <protection/>
    </xf>
    <xf numFmtId="0" fontId="53" fillId="33" borderId="10" xfId="0" applyFont="1" applyFill="1" applyBorder="1" applyAlignment="1" applyProtection="1">
      <alignment horizontal="center" wrapText="1"/>
      <protection locked="0"/>
    </xf>
    <xf numFmtId="0" fontId="54" fillId="0" borderId="0" xfId="0" applyFont="1" applyFill="1" applyAlignment="1" applyProtection="1">
      <alignment/>
      <protection/>
    </xf>
    <xf numFmtId="0" fontId="54" fillId="0" borderId="0" xfId="0" applyFont="1" applyFill="1" applyAlignment="1" applyProtection="1">
      <alignment wrapText="1"/>
      <protection/>
    </xf>
    <xf numFmtId="0" fontId="55" fillId="0" borderId="0" xfId="0" applyFont="1" applyFill="1" applyAlignment="1" applyProtection="1">
      <alignment/>
      <protection/>
    </xf>
    <xf numFmtId="0" fontId="53" fillId="0" borderId="0" xfId="0" applyFont="1" applyFill="1" applyAlignment="1" applyProtection="1">
      <alignment horizontal="center"/>
      <protection/>
    </xf>
    <xf numFmtId="2" fontId="53" fillId="0" borderId="0" xfId="0" applyNumberFormat="1" applyFont="1" applyFill="1" applyAlignment="1" applyProtection="1">
      <alignment horizontal="center"/>
      <protection/>
    </xf>
    <xf numFmtId="0" fontId="56" fillId="0" borderId="0" xfId="0" applyFont="1" applyFill="1" applyAlignment="1" applyProtection="1">
      <alignment/>
      <protection/>
    </xf>
    <xf numFmtId="0" fontId="53" fillId="34" borderId="0" xfId="0" applyFont="1" applyFill="1" applyBorder="1" applyAlignment="1" applyProtection="1">
      <alignment horizontal="left" vertical="top" wrapText="1"/>
      <protection/>
    </xf>
    <xf numFmtId="2" fontId="53" fillId="34" borderId="0" xfId="0" applyNumberFormat="1" applyFont="1" applyFill="1" applyBorder="1" applyAlignment="1" applyProtection="1">
      <alignment horizontal="center" wrapText="1"/>
      <protection/>
    </xf>
    <xf numFmtId="2" fontId="53" fillId="0" borderId="10" xfId="0" applyNumberFormat="1" applyFont="1" applyBorder="1" applyAlignment="1">
      <alignment horizontal="center"/>
    </xf>
    <xf numFmtId="0" fontId="57" fillId="8" borderId="10" xfId="0" applyFont="1" applyFill="1" applyBorder="1" applyAlignment="1">
      <alignment/>
    </xf>
    <xf numFmtId="2" fontId="57" fillId="8" borderId="10" xfId="0" applyNumberFormat="1" applyFont="1" applyFill="1" applyBorder="1" applyAlignment="1">
      <alignment horizontal="center"/>
    </xf>
    <xf numFmtId="0" fontId="53" fillId="8" borderId="10" xfId="0" applyFont="1" applyFill="1" applyBorder="1" applyAlignment="1">
      <alignment horizontal="center"/>
    </xf>
    <xf numFmtId="2" fontId="53" fillId="34" borderId="0" xfId="0" applyNumberFormat="1" applyFont="1" applyFill="1" applyBorder="1" applyAlignment="1" applyProtection="1">
      <alignment horizontal="center" wrapText="1"/>
      <protection locked="0"/>
    </xf>
    <xf numFmtId="0" fontId="30" fillId="0" borderId="0" xfId="0" applyFont="1" applyFill="1" applyAlignment="1" applyProtection="1">
      <alignment/>
      <protection/>
    </xf>
    <xf numFmtId="0" fontId="31" fillId="0" borderId="0" xfId="0" applyFont="1" applyFill="1" applyAlignment="1" applyProtection="1">
      <alignment/>
      <protection/>
    </xf>
    <xf numFmtId="0" fontId="31" fillId="0" borderId="0" xfId="0" applyFont="1" applyFill="1" applyAlignment="1" applyProtection="1">
      <alignment wrapText="1"/>
      <protection/>
    </xf>
    <xf numFmtId="0" fontId="55" fillId="0" borderId="0" xfId="0" applyFont="1" applyFill="1" applyAlignment="1" applyProtection="1">
      <alignment wrapText="1"/>
      <protection/>
    </xf>
    <xf numFmtId="0" fontId="56" fillId="0" borderId="0" xfId="0" applyFont="1" applyAlignment="1">
      <alignment/>
    </xf>
    <xf numFmtId="0" fontId="52" fillId="0" borderId="0" xfId="0" applyFont="1" applyAlignment="1">
      <alignment/>
    </xf>
    <xf numFmtId="0" fontId="53" fillId="8" borderId="10" xfId="0" applyFont="1" applyFill="1" applyBorder="1" applyAlignment="1" applyProtection="1">
      <alignment horizontal="left" vertical="top" wrapText="1"/>
      <protection locked="0"/>
    </xf>
    <xf numFmtId="0" fontId="0" fillId="0" borderId="0" xfId="0" applyFill="1" applyAlignment="1" applyProtection="1">
      <alignment vertical="center"/>
      <protection/>
    </xf>
    <xf numFmtId="0" fontId="57" fillId="0" borderId="0" xfId="0" applyFont="1" applyFill="1" applyAlignment="1" applyProtection="1">
      <alignment vertical="center"/>
      <protection/>
    </xf>
    <xf numFmtId="0" fontId="0" fillId="0" borderId="0" xfId="0" applyFill="1" applyAlignment="1" applyProtection="1">
      <alignment vertical="center" wrapText="1"/>
      <protection/>
    </xf>
    <xf numFmtId="0" fontId="57" fillId="8" borderId="10" xfId="0" applyFont="1" applyFill="1" applyBorder="1" applyAlignment="1" applyProtection="1">
      <alignment horizontal="center" vertical="center" wrapText="1"/>
      <protection/>
    </xf>
    <xf numFmtId="0" fontId="53" fillId="0" borderId="0" xfId="0" applyFont="1" applyFill="1" applyBorder="1" applyAlignment="1" applyProtection="1">
      <alignment vertical="center"/>
      <protection/>
    </xf>
    <xf numFmtId="0" fontId="53" fillId="0" borderId="0" xfId="0" applyFont="1" applyFill="1" applyBorder="1" applyAlignment="1" applyProtection="1">
      <alignment horizontal="left" vertical="top" wrapText="1"/>
      <protection/>
    </xf>
    <xf numFmtId="0" fontId="53" fillId="33" borderId="0" xfId="0" applyFont="1" applyFill="1" applyBorder="1" applyAlignment="1" applyProtection="1">
      <alignment horizontal="center" wrapText="1"/>
      <protection locked="0"/>
    </xf>
    <xf numFmtId="0" fontId="53" fillId="0" borderId="10" xfId="0" applyFont="1" applyBorder="1" applyAlignment="1">
      <alignment horizontal="center" vertical="center" wrapText="1"/>
    </xf>
    <xf numFmtId="0" fontId="0" fillId="0" borderId="0" xfId="0" applyFill="1" applyAlignment="1" applyProtection="1">
      <alignment horizontal="center" vertical="center" wrapText="1"/>
      <protection/>
    </xf>
    <xf numFmtId="0" fontId="54" fillId="0" borderId="0" xfId="0" applyFont="1" applyFill="1" applyAlignment="1" applyProtection="1">
      <alignment horizontal="center" vertical="center" wrapText="1"/>
      <protection/>
    </xf>
    <xf numFmtId="0" fontId="53" fillId="0" borderId="0" xfId="0" applyFont="1" applyFill="1" applyBorder="1" applyAlignment="1" applyProtection="1">
      <alignment horizontal="left" vertical="center"/>
      <protection/>
    </xf>
    <xf numFmtId="0" fontId="0" fillId="0" borderId="0" xfId="0" applyAlignment="1">
      <alignment vertical="top" wrapText="1"/>
    </xf>
    <xf numFmtId="0" fontId="0" fillId="0" borderId="0" xfId="0" applyAlignment="1">
      <alignment horizontal="center"/>
    </xf>
    <xf numFmtId="0" fontId="58" fillId="0" borderId="0" xfId="0" applyFont="1" applyAlignment="1">
      <alignment horizontal="left" vertical="center" wrapText="1"/>
    </xf>
    <xf numFmtId="0" fontId="59" fillId="0" borderId="0" xfId="0" applyFont="1" applyAlignment="1">
      <alignment horizontal="center"/>
    </xf>
    <xf numFmtId="0" fontId="0" fillId="0" borderId="0" xfId="0" applyBorder="1" applyAlignment="1">
      <alignment/>
    </xf>
    <xf numFmtId="0" fontId="53" fillId="0" borderId="0" xfId="0" applyFont="1" applyBorder="1" applyAlignment="1">
      <alignment vertical="top" wrapText="1"/>
    </xf>
    <xf numFmtId="0" fontId="58" fillId="0" borderId="0" xfId="0" applyFont="1" applyBorder="1" applyAlignment="1">
      <alignment horizontal="center" vertical="center" wrapText="1"/>
    </xf>
    <xf numFmtId="0" fontId="58" fillId="0" borderId="0" xfId="0" applyFont="1" applyBorder="1" applyAlignment="1">
      <alignment vertical="center" wrapText="1"/>
    </xf>
    <xf numFmtId="0" fontId="59" fillId="0" borderId="0" xfId="0" applyFont="1" applyBorder="1" applyAlignment="1">
      <alignment horizontal="center"/>
    </xf>
    <xf numFmtId="2" fontId="53" fillId="8" borderId="10" xfId="0" applyNumberFormat="1" applyFont="1" applyFill="1" applyBorder="1" applyAlignment="1">
      <alignment horizontal="center" wrapText="1"/>
    </xf>
    <xf numFmtId="0" fontId="35" fillId="35" borderId="0" xfId="0" applyFont="1" applyFill="1" applyBorder="1" applyAlignment="1">
      <alignment/>
    </xf>
    <xf numFmtId="2" fontId="35" fillId="35" borderId="0" xfId="0" applyNumberFormat="1" applyFont="1" applyFill="1" applyBorder="1" applyAlignment="1">
      <alignment/>
    </xf>
    <xf numFmtId="0" fontId="0" fillId="0" borderId="0" xfId="0" applyBorder="1" applyAlignment="1" applyProtection="1">
      <alignment/>
      <protection locked="0"/>
    </xf>
    <xf numFmtId="0" fontId="0" fillId="35" borderId="0" xfId="0" applyFill="1" applyAlignment="1">
      <alignment/>
    </xf>
    <xf numFmtId="0" fontId="57" fillId="35" borderId="0" xfId="0" applyFont="1" applyFill="1" applyBorder="1" applyAlignment="1">
      <alignment/>
    </xf>
    <xf numFmtId="2" fontId="57" fillId="35" borderId="0" xfId="0" applyNumberFormat="1" applyFont="1" applyFill="1" applyBorder="1" applyAlignment="1">
      <alignment horizontal="center"/>
    </xf>
    <xf numFmtId="0" fontId="53" fillId="35" borderId="0" xfId="0" applyFont="1" applyFill="1" applyBorder="1" applyAlignment="1">
      <alignment horizontal="center"/>
    </xf>
    <xf numFmtId="0" fontId="55" fillId="35" borderId="0" xfId="0" applyFont="1" applyFill="1" applyAlignment="1" applyProtection="1">
      <alignment/>
      <protection/>
    </xf>
    <xf numFmtId="0" fontId="0" fillId="0" borderId="0" xfId="0" applyAlignment="1">
      <alignment horizontal="center" vertical="center"/>
    </xf>
    <xf numFmtId="0" fontId="0" fillId="0" borderId="0" xfId="0" applyBorder="1" applyAlignment="1">
      <alignment horizontal="center"/>
    </xf>
    <xf numFmtId="0" fontId="35" fillId="0" borderId="0" xfId="0" applyFont="1" applyFill="1" applyBorder="1" applyAlignment="1">
      <alignment/>
    </xf>
    <xf numFmtId="14" fontId="0" fillId="0" borderId="0" xfId="0" applyNumberFormat="1" applyAlignment="1">
      <alignment horizontal="center"/>
    </xf>
    <xf numFmtId="14" fontId="0" fillId="0" borderId="0" xfId="0" applyNumberFormat="1" applyBorder="1" applyAlignment="1">
      <alignment horizontal="center"/>
    </xf>
    <xf numFmtId="14" fontId="58" fillId="0" borderId="0" xfId="0" applyNumberFormat="1" applyFont="1" applyBorder="1" applyAlignment="1">
      <alignment horizontal="center" vertical="center"/>
    </xf>
    <xf numFmtId="14" fontId="59" fillId="0" borderId="0" xfId="0" applyNumberFormat="1" applyFont="1" applyBorder="1" applyAlignment="1">
      <alignment horizontal="center"/>
    </xf>
    <xf numFmtId="0" fontId="50"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center" vertical="center"/>
    </xf>
    <xf numFmtId="10" fontId="0" fillId="0" borderId="0" xfId="58" applyNumberFormat="1" applyFont="1" applyFill="1" applyAlignment="1" applyProtection="1">
      <alignment wrapText="1"/>
      <protection/>
    </xf>
    <xf numFmtId="10" fontId="54" fillId="0" borderId="0" xfId="58" applyNumberFormat="1" applyFont="1" applyFill="1" applyAlignment="1" applyProtection="1">
      <alignment wrapText="1"/>
      <protection/>
    </xf>
    <xf numFmtId="10" fontId="53" fillId="0" borderId="10" xfId="58" applyNumberFormat="1" applyFont="1" applyFill="1" applyBorder="1" applyAlignment="1" applyProtection="1">
      <alignment horizontal="center" vertical="top" wrapText="1"/>
      <protection/>
    </xf>
    <xf numFmtId="10" fontId="53" fillId="34" borderId="0" xfId="58" applyNumberFormat="1" applyFont="1" applyFill="1" applyBorder="1" applyAlignment="1" applyProtection="1">
      <alignment horizontal="left" vertical="top" wrapText="1"/>
      <protection/>
    </xf>
    <xf numFmtId="10" fontId="53" fillId="0" borderId="0" xfId="58" applyNumberFormat="1" applyFont="1" applyFill="1" applyBorder="1" applyAlignment="1" applyProtection="1">
      <alignment horizontal="center" vertical="top" wrapText="1"/>
      <protection/>
    </xf>
    <xf numFmtId="0" fontId="53" fillId="8" borderId="0" xfId="0" applyFont="1" applyFill="1" applyBorder="1" applyAlignment="1" applyProtection="1">
      <alignment horizontal="left" vertical="top" wrapText="1"/>
      <protection locked="0"/>
    </xf>
    <xf numFmtId="0" fontId="0" fillId="36" borderId="0" xfId="0" applyFill="1" applyAlignment="1" applyProtection="1">
      <alignment wrapText="1"/>
      <protection/>
    </xf>
    <xf numFmtId="10" fontId="0" fillId="36" borderId="0" xfId="58" applyNumberFormat="1" applyFont="1" applyFill="1" applyAlignment="1" applyProtection="1">
      <alignment wrapText="1"/>
      <protection/>
    </xf>
    <xf numFmtId="0" fontId="0" fillId="36" borderId="0" xfId="0" applyFill="1" applyAlignment="1" applyProtection="1">
      <alignment horizontal="center" vertical="center" wrapText="1"/>
      <protection/>
    </xf>
    <xf numFmtId="0" fontId="0" fillId="37" borderId="0" xfId="0" applyFill="1" applyAlignment="1" applyProtection="1">
      <alignment wrapText="1"/>
      <protection/>
    </xf>
    <xf numFmtId="10" fontId="0" fillId="37" borderId="0" xfId="58" applyNumberFormat="1" applyFont="1" applyFill="1" applyAlignment="1" applyProtection="1">
      <alignment wrapText="1"/>
      <protection/>
    </xf>
    <xf numFmtId="0" fontId="0" fillId="37" borderId="0" xfId="0" applyFill="1" applyAlignment="1" applyProtection="1">
      <alignment horizontal="center" vertical="center" wrapText="1"/>
      <protection/>
    </xf>
    <xf numFmtId="2" fontId="53" fillId="34" borderId="10" xfId="0" applyNumberFormat="1" applyFont="1" applyFill="1" applyBorder="1" applyAlignment="1" applyProtection="1">
      <alignment horizontal="center" wrapText="1"/>
      <protection/>
    </xf>
    <xf numFmtId="0" fontId="60" fillId="35" borderId="0" xfId="0" applyFont="1" applyFill="1" applyBorder="1" applyAlignment="1">
      <alignment horizontal="center"/>
    </xf>
    <xf numFmtId="2" fontId="60" fillId="35" borderId="0" xfId="0" applyNumberFormat="1" applyFont="1" applyFill="1" applyBorder="1" applyAlignment="1">
      <alignment horizontal="center" wrapText="1"/>
    </xf>
    <xf numFmtId="0" fontId="60" fillId="35" borderId="0" xfId="0" applyFont="1" applyFill="1" applyBorder="1" applyAlignment="1">
      <alignment vertical="top" wrapText="1"/>
    </xf>
    <xf numFmtId="2" fontId="60" fillId="35" borderId="0" xfId="0" applyNumberFormat="1" applyFont="1" applyFill="1" applyBorder="1" applyAlignment="1">
      <alignment horizontal="center"/>
    </xf>
    <xf numFmtId="0" fontId="61" fillId="35" borderId="0" xfId="0" applyFont="1" applyFill="1" applyBorder="1" applyAlignment="1">
      <alignment/>
    </xf>
    <xf numFmtId="2" fontId="61" fillId="35" borderId="0" xfId="0" applyNumberFormat="1" applyFont="1" applyFill="1" applyBorder="1" applyAlignment="1">
      <alignment horizontal="center"/>
    </xf>
    <xf numFmtId="0" fontId="53" fillId="0" borderId="10" xfId="0" applyFont="1" applyBorder="1" applyAlignment="1">
      <alignment vertical="top" wrapText="1"/>
    </xf>
    <xf numFmtId="2" fontId="55" fillId="35" borderId="0" xfId="0" applyNumberFormat="1"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1" fontId="55" fillId="35" borderId="0" xfId="0" applyNumberFormat="1" applyFont="1" applyFill="1" applyAlignment="1" applyProtection="1">
      <alignment horizontal="left"/>
      <protection/>
    </xf>
    <xf numFmtId="2" fontId="0" fillId="0" borderId="0" xfId="0" applyNumberFormat="1" applyAlignment="1" applyProtection="1">
      <alignment/>
      <protection/>
    </xf>
    <xf numFmtId="43" fontId="0" fillId="0" borderId="0" xfId="42" applyFont="1" applyFill="1" applyAlignment="1" applyProtection="1">
      <alignment/>
      <protection/>
    </xf>
    <xf numFmtId="43" fontId="54" fillId="0" borderId="0" xfId="42" applyFont="1" applyFill="1" applyAlignment="1" applyProtection="1">
      <alignment/>
      <protection/>
    </xf>
    <xf numFmtId="43" fontId="57" fillId="8" borderId="10" xfId="42" applyFont="1" applyFill="1" applyBorder="1" applyAlignment="1" applyProtection="1">
      <alignment horizontal="center" vertical="center" wrapText="1"/>
      <protection/>
    </xf>
    <xf numFmtId="43" fontId="0" fillId="36" borderId="0" xfId="42" applyFont="1" applyFill="1" applyAlignment="1" applyProtection="1">
      <alignment wrapText="1"/>
      <protection/>
    </xf>
    <xf numFmtId="43" fontId="0" fillId="35" borderId="0" xfId="42" applyFont="1" applyFill="1" applyAlignment="1" applyProtection="1">
      <alignment/>
      <protection/>
    </xf>
    <xf numFmtId="43" fontId="0" fillId="0" borderId="0" xfId="42" applyFont="1" applyAlignment="1" applyProtection="1">
      <alignment/>
      <protection/>
    </xf>
    <xf numFmtId="43" fontId="53" fillId="14" borderId="10" xfId="42" applyFont="1" applyFill="1" applyBorder="1" applyAlignment="1" applyProtection="1">
      <alignment horizontal="center" wrapText="1"/>
      <protection/>
    </xf>
    <xf numFmtId="43" fontId="53" fillId="0" borderId="10" xfId="42" applyFont="1" applyBorder="1" applyAlignment="1" applyProtection="1">
      <alignment horizontal="center" vertical="top" wrapText="1"/>
      <protection/>
    </xf>
    <xf numFmtId="43" fontId="53" fillId="35" borderId="0" xfId="42" applyFont="1" applyFill="1" applyBorder="1" applyAlignment="1">
      <alignment horizontal="center"/>
    </xf>
    <xf numFmtId="43" fontId="0" fillId="0" borderId="0" xfId="42" applyFont="1" applyAlignment="1">
      <alignment/>
    </xf>
    <xf numFmtId="0" fontId="58" fillId="0" borderId="0" xfId="0" applyFont="1" applyBorder="1" applyAlignment="1">
      <alignment horizontal="left" vertical="center" wrapText="1"/>
    </xf>
    <xf numFmtId="0" fontId="55" fillId="0" borderId="0" xfId="0" applyFont="1" applyAlignment="1">
      <alignment horizontal="center"/>
    </xf>
    <xf numFmtId="0" fontId="0" fillId="0" borderId="0" xfId="0" applyAlignment="1">
      <alignment horizontal="left" vertical="center"/>
    </xf>
    <xf numFmtId="0" fontId="0" fillId="0" borderId="0" xfId="0" applyAlignment="1">
      <alignment horizontal="left" vertical="top" wrapText="1"/>
    </xf>
    <xf numFmtId="0" fontId="57" fillId="0" borderId="0" xfId="0" applyFont="1" applyAlignment="1">
      <alignment horizontal="left"/>
    </xf>
    <xf numFmtId="0" fontId="62" fillId="0" borderId="0" xfId="0" applyFont="1" applyAlignment="1">
      <alignment/>
    </xf>
    <xf numFmtId="0" fontId="0" fillId="0" borderId="0" xfId="0" applyBorder="1" applyAlignment="1">
      <alignment vertical="top"/>
    </xf>
    <xf numFmtId="0" fontId="0" fillId="0" borderId="0" xfId="0" applyBorder="1" applyAlignment="1">
      <alignment wrapText="1"/>
    </xf>
    <xf numFmtId="0" fontId="0" fillId="0" borderId="0" xfId="0" applyBorder="1" applyAlignment="1">
      <alignment horizontal="left" vertical="center"/>
    </xf>
    <xf numFmtId="4" fontId="0" fillId="38" borderId="10" xfId="0" applyNumberFormat="1" applyFill="1" applyBorder="1" applyAlignment="1">
      <alignment/>
    </xf>
    <xf numFmtId="4" fontId="57" fillId="38" borderId="10" xfId="0" applyNumberFormat="1" applyFont="1" applyFill="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left" vertical="top"/>
    </xf>
    <xf numFmtId="0" fontId="0" fillId="0" borderId="0" xfId="0" applyAlignment="1">
      <alignment horizontal="left" vertical="top"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54" fillId="0" borderId="0" xfId="0" applyFont="1" applyAlignment="1">
      <alignment horizontal="left"/>
    </xf>
    <xf numFmtId="14" fontId="54" fillId="0" borderId="0" xfId="0" applyNumberFormat="1" applyFont="1" applyAlignment="1">
      <alignment horizontal="left"/>
    </xf>
    <xf numFmtId="0" fontId="0" fillId="0" borderId="0" xfId="0" applyAlignment="1">
      <alignment horizontal="left" vertical="top"/>
    </xf>
    <xf numFmtId="14" fontId="0" fillId="0" borderId="0" xfId="0" applyNumberFormat="1" applyBorder="1" applyAlignment="1">
      <alignment horizontal="left"/>
    </xf>
    <xf numFmtId="0" fontId="0" fillId="35" borderId="10" xfId="0" applyFill="1" applyBorder="1" applyAlignment="1">
      <alignment horizontal="center" vertical="center"/>
    </xf>
    <xf numFmtId="0" fontId="57" fillId="35" borderId="10" xfId="0" applyFont="1" applyFill="1" applyBorder="1" applyAlignment="1">
      <alignment horizontal="left" vertical="center"/>
    </xf>
    <xf numFmtId="43" fontId="0" fillId="35" borderId="0" xfId="42" applyFont="1" applyFill="1" applyAlignment="1">
      <alignment/>
    </xf>
    <xf numFmtId="43" fontId="57" fillId="8" borderId="10" xfId="42" applyFont="1" applyFill="1" applyBorder="1" applyAlignment="1">
      <alignment horizontal="center"/>
    </xf>
    <xf numFmtId="43" fontId="60" fillId="35" borderId="0" xfId="42" applyFont="1" applyFill="1" applyBorder="1" applyAlignment="1">
      <alignment horizontal="center"/>
    </xf>
    <xf numFmtId="43" fontId="35" fillId="35" borderId="0" xfId="42" applyFont="1" applyFill="1" applyBorder="1" applyAlignment="1">
      <alignment/>
    </xf>
    <xf numFmtId="43" fontId="60" fillId="35" borderId="0" xfId="42" applyFont="1" applyFill="1" applyBorder="1" applyAlignment="1" applyProtection="1">
      <alignment horizontal="center" wrapText="1"/>
      <protection/>
    </xf>
    <xf numFmtId="43" fontId="61" fillId="35" borderId="0" xfId="42" applyFont="1" applyFill="1" applyBorder="1" applyAlignment="1">
      <alignment horizontal="center"/>
    </xf>
    <xf numFmtId="0" fontId="57" fillId="17" borderId="10" xfId="0" applyFont="1" applyFill="1" applyBorder="1" applyAlignment="1" applyProtection="1">
      <alignment horizontal="center" vertical="center" wrapText="1"/>
      <protection/>
    </xf>
    <xf numFmtId="0" fontId="53" fillId="0" borderId="0" xfId="0" applyFont="1" applyFill="1" applyAlignment="1" applyProtection="1">
      <alignment horizontal="center" vertical="center" wrapText="1"/>
      <protection/>
    </xf>
    <xf numFmtId="43" fontId="0" fillId="0" borderId="10" xfId="42" applyFont="1" applyFill="1" applyBorder="1" applyAlignment="1" applyProtection="1">
      <alignment wrapText="1"/>
      <protection/>
    </xf>
    <xf numFmtId="43" fontId="0" fillId="0" borderId="0" xfId="42" applyFont="1" applyFill="1" applyAlignment="1" applyProtection="1">
      <alignment wrapText="1"/>
      <protection/>
    </xf>
    <xf numFmtId="43" fontId="0" fillId="37" borderId="0" xfId="42" applyFont="1" applyFill="1" applyAlignment="1" applyProtection="1">
      <alignment wrapText="1"/>
      <protection/>
    </xf>
    <xf numFmtId="43" fontId="54" fillId="0" borderId="0" xfId="42" applyFont="1" applyFill="1" applyAlignment="1" applyProtection="1">
      <alignment wrapText="1"/>
      <protection/>
    </xf>
    <xf numFmtId="0" fontId="57" fillId="0" borderId="0" xfId="0" applyFont="1" applyFill="1" applyAlignment="1" applyProtection="1">
      <alignment vertical="center" wrapText="1"/>
      <protection/>
    </xf>
    <xf numFmtId="43" fontId="0" fillId="36" borderId="10" xfId="42" applyFont="1" applyFill="1" applyBorder="1" applyAlignment="1" applyProtection="1">
      <alignment wrapText="1"/>
      <protection/>
    </xf>
    <xf numFmtId="43" fontId="0" fillId="37" borderId="10" xfId="42" applyFont="1" applyFill="1" applyBorder="1" applyAlignment="1" applyProtection="1">
      <alignment wrapText="1"/>
      <protection/>
    </xf>
    <xf numFmtId="2" fontId="0" fillId="34" borderId="0" xfId="0" applyNumberFormat="1" applyFill="1" applyAlignment="1" applyProtection="1">
      <alignment horizontal="center" wrapText="1"/>
      <protection/>
    </xf>
    <xf numFmtId="10" fontId="54" fillId="0" borderId="0" xfId="0" applyNumberFormat="1" applyFont="1" applyFill="1" applyAlignment="1" applyProtection="1">
      <alignment wrapText="1"/>
      <protection/>
    </xf>
    <xf numFmtId="0" fontId="54" fillId="39" borderId="0" xfId="0" applyFont="1" applyFill="1" applyAlignment="1" applyProtection="1">
      <alignment wrapText="1"/>
      <protection/>
    </xf>
    <xf numFmtId="0" fontId="55" fillId="0" borderId="0" xfId="0" applyFont="1" applyFill="1" applyAlignment="1" applyProtection="1">
      <alignment/>
      <protection/>
    </xf>
    <xf numFmtId="0" fontId="55" fillId="0" borderId="0" xfId="0" applyFont="1" applyFill="1" applyAlignment="1" applyProtection="1">
      <alignment horizontal="left"/>
      <protection/>
    </xf>
    <xf numFmtId="0" fontId="55" fillId="0" borderId="0" xfId="0" applyFont="1" applyAlignment="1">
      <alignment horizontal="left"/>
    </xf>
    <xf numFmtId="0" fontId="0" fillId="0" borderId="0" xfId="0" applyAlignment="1">
      <alignment vertical="center"/>
    </xf>
    <xf numFmtId="0" fontId="50" fillId="17" borderId="10" xfId="0" applyFont="1" applyFill="1" applyBorder="1" applyAlignment="1" applyProtection="1">
      <alignment horizontal="center" vertical="center" wrapText="1"/>
      <protection/>
    </xf>
    <xf numFmtId="0" fontId="0" fillId="0" borderId="0" xfId="0" applyAlignment="1">
      <alignment horizontal="left" vertical="center" wrapText="1"/>
    </xf>
    <xf numFmtId="0" fontId="53" fillId="0" borderId="11" xfId="0" applyFont="1" applyBorder="1" applyAlignment="1" applyProtection="1">
      <alignment vertical="center" wrapText="1"/>
      <protection/>
    </xf>
    <xf numFmtId="2" fontId="53" fillId="0" borderId="10" xfId="0" applyNumberFormat="1" applyFont="1" applyBorder="1" applyAlignment="1" applyProtection="1">
      <alignment horizontal="center" vertical="center" wrapText="1"/>
      <protection/>
    </xf>
    <xf numFmtId="0" fontId="53" fillId="0" borderId="10" xfId="0" applyFont="1" applyBorder="1" applyAlignment="1" applyProtection="1">
      <alignment horizontal="left" vertical="center" wrapText="1"/>
      <protection/>
    </xf>
    <xf numFmtId="43" fontId="53" fillId="0" borderId="10" xfId="42" applyFont="1" applyBorder="1" applyAlignment="1" applyProtection="1">
      <alignment horizontal="center" vertical="center" wrapText="1"/>
      <protection/>
    </xf>
    <xf numFmtId="0" fontId="53" fillId="12" borderId="10" xfId="0" applyFont="1" applyFill="1" applyBorder="1" applyAlignment="1" applyProtection="1">
      <alignment horizontal="left" vertical="center" wrapText="1"/>
      <protection locked="0"/>
    </xf>
    <xf numFmtId="0" fontId="0" fillId="12" borderId="10" xfId="0" applyFill="1" applyBorder="1" applyAlignment="1" applyProtection="1">
      <alignment horizontal="left" vertical="center" wrapText="1"/>
      <protection locked="0"/>
    </xf>
    <xf numFmtId="0" fontId="57" fillId="40" borderId="10" xfId="0" applyFont="1" applyFill="1" applyBorder="1" applyAlignment="1" applyProtection="1">
      <alignment vertical="center"/>
      <protection/>
    </xf>
    <xf numFmtId="2" fontId="57" fillId="40" borderId="12" xfId="0" applyNumberFormat="1" applyFont="1" applyFill="1" applyBorder="1" applyAlignment="1" applyProtection="1">
      <alignment vertical="center"/>
      <protection/>
    </xf>
    <xf numFmtId="2" fontId="57" fillId="40" borderId="10" xfId="0" applyNumberFormat="1" applyFont="1" applyFill="1" applyBorder="1" applyAlignment="1" applyProtection="1">
      <alignment vertical="center"/>
      <protection/>
    </xf>
    <xf numFmtId="0" fontId="53" fillId="40" borderId="10" xfId="0" applyFont="1" applyFill="1" applyBorder="1" applyAlignment="1" applyProtection="1">
      <alignment horizontal="center" vertical="center" wrapText="1"/>
      <protection/>
    </xf>
    <xf numFmtId="43" fontId="53" fillId="40" borderId="10" xfId="42" applyFont="1" applyFill="1" applyBorder="1" applyAlignment="1" applyProtection="1">
      <alignment horizontal="center" vertical="center" wrapText="1"/>
      <protection/>
    </xf>
    <xf numFmtId="43" fontId="57" fillId="40" borderId="10" xfId="42" applyFont="1" applyFill="1" applyBorder="1" applyAlignment="1" applyProtection="1">
      <alignment horizontal="center" vertical="center"/>
      <protection/>
    </xf>
    <xf numFmtId="0" fontId="53" fillId="40" borderId="10" xfId="0" applyFont="1" applyFill="1" applyBorder="1" applyAlignment="1" applyProtection="1">
      <alignment horizontal="center" vertical="center"/>
      <protection/>
    </xf>
    <xf numFmtId="0" fontId="0" fillId="0" borderId="13" xfId="0" applyBorder="1" applyAlignment="1" applyProtection="1">
      <alignment vertical="center"/>
      <protection/>
    </xf>
    <xf numFmtId="4" fontId="57" fillId="0" borderId="0" xfId="0" applyNumberFormat="1" applyFont="1" applyFill="1" applyBorder="1" applyAlignment="1">
      <alignment/>
    </xf>
    <xf numFmtId="0" fontId="53" fillId="0" borderId="0" xfId="0" applyFont="1" applyFill="1" applyBorder="1" applyAlignment="1">
      <alignment/>
    </xf>
    <xf numFmtId="0" fontId="0" fillId="0" borderId="0" xfId="0" applyBorder="1" applyAlignment="1">
      <alignment horizontal="left" vertical="top"/>
    </xf>
    <xf numFmtId="0" fontId="53" fillId="8" borderId="10" xfId="0" applyFont="1" applyFill="1" applyBorder="1" applyAlignment="1" applyProtection="1">
      <alignment horizontal="left" vertical="top" wrapText="1"/>
      <protection/>
    </xf>
    <xf numFmtId="14" fontId="0" fillId="0" borderId="0" xfId="0" applyNumberFormat="1" applyBorder="1" applyAlignment="1">
      <alignment horizontal="left" vertical="center"/>
    </xf>
    <xf numFmtId="0" fontId="0" fillId="0" borderId="0" xfId="0" applyAlignment="1" applyProtection="1">
      <alignment horizontal="left"/>
      <protection locked="0"/>
    </xf>
    <xf numFmtId="0" fontId="0" fillId="33" borderId="10" xfId="0"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0" fillId="0" borderId="0" xfId="0" applyBorder="1" applyAlignment="1">
      <alignment horizontal="center" vertical="center" wrapText="1"/>
    </xf>
    <xf numFmtId="0" fontId="0" fillId="33" borderId="14" xfId="0" applyFill="1" applyBorder="1" applyAlignment="1" applyProtection="1">
      <alignment horizontal="left"/>
      <protection locked="0"/>
    </xf>
    <xf numFmtId="0" fontId="54" fillId="33" borderId="14" xfId="0" applyFont="1" applyFill="1" applyBorder="1" applyAlignment="1" applyProtection="1">
      <alignment horizontal="left" vertical="top"/>
      <protection locked="0"/>
    </xf>
    <xf numFmtId="0" fontId="0" fillId="33" borderId="10" xfId="0" applyFill="1" applyBorder="1" applyAlignment="1" applyProtection="1">
      <alignment vertical="center"/>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vertical="top"/>
      <protection locked="0"/>
    </xf>
    <xf numFmtId="0" fontId="0" fillId="33" borderId="13"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11" xfId="0" applyFill="1" applyBorder="1" applyAlignment="1" applyProtection="1">
      <alignment horizontal="left" vertical="top"/>
      <protection locked="0"/>
    </xf>
    <xf numFmtId="0" fontId="0" fillId="33" borderId="22" xfId="0" applyFill="1" applyBorder="1" applyAlignment="1" applyProtection="1">
      <alignment horizontal="left" vertical="top"/>
      <protection locked="0"/>
    </xf>
    <xf numFmtId="0" fontId="0" fillId="33" borderId="23" xfId="0" applyFill="1" applyBorder="1" applyAlignment="1" applyProtection="1">
      <alignment horizontal="left" vertical="top"/>
      <protection locked="0"/>
    </xf>
    <xf numFmtId="0" fontId="55" fillId="0" borderId="0" xfId="0" applyFont="1" applyAlignment="1">
      <alignment horizontal="center"/>
    </xf>
    <xf numFmtId="0" fontId="58" fillId="0" borderId="0" xfId="0" applyFont="1" applyBorder="1" applyAlignment="1">
      <alignment horizontal="left" vertical="center" wrapText="1"/>
    </xf>
    <xf numFmtId="0" fontId="0" fillId="33" borderId="10" xfId="0" applyFill="1" applyBorder="1" applyAlignment="1" applyProtection="1">
      <alignment horizontal="left" vertical="top"/>
      <protection locked="0"/>
    </xf>
    <xf numFmtId="0" fontId="53" fillId="0" borderId="10" xfId="0" applyFont="1" applyFill="1" applyBorder="1" applyAlignment="1" applyProtection="1">
      <alignment horizontal="left" vertical="top" wrapText="1"/>
      <protection/>
    </xf>
    <xf numFmtId="0" fontId="55" fillId="33" borderId="10" xfId="0" applyFont="1" applyFill="1" applyBorder="1" applyAlignment="1" applyProtection="1">
      <alignment horizontal="left"/>
      <protection locked="0"/>
    </xf>
    <xf numFmtId="0" fontId="53" fillId="0" borderId="11" xfId="0" applyFont="1" applyFill="1" applyBorder="1" applyAlignment="1" applyProtection="1">
      <alignment horizontal="left" vertical="top" wrapText="1"/>
      <protection/>
    </xf>
    <xf numFmtId="0" fontId="53" fillId="0" borderId="23" xfId="0" applyFont="1" applyFill="1" applyBorder="1" applyAlignment="1" applyProtection="1">
      <alignment horizontal="left" vertical="top" wrapText="1"/>
      <protection/>
    </xf>
    <xf numFmtId="0" fontId="53" fillId="0" borderId="11" xfId="0" applyFont="1" applyFill="1" applyBorder="1" applyAlignment="1" applyProtection="1">
      <alignment vertical="top" wrapText="1"/>
      <protection/>
    </xf>
    <xf numFmtId="0" fontId="53" fillId="0" borderId="23" xfId="0" applyFont="1" applyFill="1" applyBorder="1" applyAlignment="1" applyProtection="1">
      <alignment vertical="top" wrapText="1"/>
      <protection/>
    </xf>
    <xf numFmtId="4" fontId="57" fillId="38" borderId="10" xfId="0" applyNumberFormat="1" applyFont="1" applyFill="1" applyBorder="1" applyAlignment="1">
      <alignment horizontal="center"/>
    </xf>
    <xf numFmtId="4" fontId="57" fillId="38" borderId="11" xfId="0" applyNumberFormat="1" applyFont="1" applyFill="1" applyBorder="1" applyAlignment="1">
      <alignment horizontal="center"/>
    </xf>
    <xf numFmtId="4" fontId="57" fillId="38" borderId="22" xfId="0" applyNumberFormat="1" applyFont="1" applyFill="1" applyBorder="1" applyAlignment="1">
      <alignment horizontal="center"/>
    </xf>
    <xf numFmtId="4" fontId="57" fillId="38" borderId="23" xfId="0" applyNumberFormat="1" applyFont="1" applyFill="1" applyBorder="1" applyAlignment="1">
      <alignment horizontal="center"/>
    </xf>
    <xf numFmtId="0" fontId="57" fillId="17" borderId="10" xfId="0" applyFont="1" applyFill="1" applyBorder="1" applyAlignment="1" applyProtection="1">
      <alignment horizontal="center" vertical="center"/>
      <protection/>
    </xf>
    <xf numFmtId="0" fontId="57" fillId="17" borderId="14" xfId="0" applyFont="1" applyFill="1" applyBorder="1" applyAlignment="1" applyProtection="1">
      <alignment horizontal="center" vertical="center" wrapText="1"/>
      <protection/>
    </xf>
    <xf numFmtId="2" fontId="57" fillId="17" borderId="10" xfId="0" applyNumberFormat="1" applyFont="1" applyFill="1" applyBorder="1" applyAlignment="1" applyProtection="1">
      <alignment horizontal="center" vertical="center" wrapText="1"/>
      <protection/>
    </xf>
    <xf numFmtId="43" fontId="57" fillId="17" borderId="10" xfId="42" applyFont="1" applyFill="1" applyBorder="1" applyAlignment="1" applyProtection="1">
      <alignment horizontal="center" vertical="center" wrapText="1"/>
      <protection/>
    </xf>
    <xf numFmtId="2" fontId="57" fillId="41" borderId="11" xfId="0" applyNumberFormat="1" applyFont="1" applyFill="1" applyBorder="1" applyAlignment="1" applyProtection="1">
      <alignment horizontal="left" vertical="top" wrapText="1"/>
      <protection locked="0"/>
    </xf>
    <xf numFmtId="2" fontId="57" fillId="41" borderId="22" xfId="0" applyNumberFormat="1" applyFont="1" applyFill="1" applyBorder="1" applyAlignment="1" applyProtection="1">
      <alignment horizontal="left" vertical="top" wrapText="1"/>
      <protection locked="0"/>
    </xf>
    <xf numFmtId="2" fontId="57" fillId="41" borderId="23" xfId="0" applyNumberFormat="1" applyFont="1" applyFill="1" applyBorder="1" applyAlignment="1" applyProtection="1">
      <alignment horizontal="left" vertical="top" wrapText="1"/>
      <protection locked="0"/>
    </xf>
    <xf numFmtId="0" fontId="53" fillId="41" borderId="11" xfId="0" applyFont="1" applyFill="1" applyBorder="1" applyAlignment="1" applyProtection="1">
      <alignment horizontal="left" vertical="top" wrapText="1"/>
      <protection locked="0"/>
    </xf>
    <xf numFmtId="0" fontId="53" fillId="41" borderId="22" xfId="0" applyFont="1" applyFill="1" applyBorder="1" applyAlignment="1" applyProtection="1">
      <alignment horizontal="left" vertical="top" wrapText="1"/>
      <protection locked="0"/>
    </xf>
    <xf numFmtId="0" fontId="53" fillId="41" borderId="23" xfId="0" applyFont="1"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22"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5"/>
      <c:rotY val="20"/>
      <c:depthPercent val="100"/>
      <c:rAngAx val="1"/>
    </c:view3D>
    <c:plotArea>
      <c:layout>
        <c:manualLayout>
          <c:xMode val="edge"/>
          <c:yMode val="edge"/>
          <c:x val="0.0185"/>
          <c:y val="0.02925"/>
          <c:w val="0.96"/>
          <c:h val="0.8407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'Grafik per standar'!$B$4:$B$14</c:f>
              <c:strCache/>
            </c:strRef>
          </c:cat>
          <c:val>
            <c:numRef>
              <c:f>'Grafik per standar'!$C$4:$C$14</c:f>
              <c:numCache/>
            </c:numRef>
          </c:val>
          <c:shape val="box"/>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'Grafik per standar'!$B$4:$B$14</c:f>
              <c:strCache/>
            </c:strRef>
          </c:cat>
          <c:val>
            <c:numRef>
              <c:f>'Grafik per standar'!$D$4:$D$14</c:f>
              <c:numCache/>
            </c:numRef>
          </c:val>
          <c:shape val="box"/>
        </c:ser>
        <c:shape val="box"/>
        <c:axId val="53765658"/>
        <c:axId val="32578923"/>
      </c:bar3DChart>
      <c:catAx>
        <c:axId val="53765658"/>
        <c:scaling>
          <c:orientation val="maxMin"/>
        </c:scaling>
        <c:axPos val="l"/>
        <c:delete val="0"/>
        <c:numFmt formatCode="General" sourceLinked="0"/>
        <c:majorTickMark val="out"/>
        <c:minorTickMark val="none"/>
        <c:tickLblPos val="nextTo"/>
        <c:spPr>
          <a:ln w="3175">
            <a:solidFill>
              <a:srgbClr val="808080"/>
            </a:solidFill>
          </a:ln>
        </c:spPr>
        <c:crossAx val="32578923"/>
        <c:crossesAt val="0"/>
        <c:auto val="1"/>
        <c:lblOffset val="100"/>
        <c:tickLblSkip val="1"/>
        <c:noMultiLvlLbl val="0"/>
      </c:catAx>
      <c:valAx>
        <c:axId val="32578923"/>
        <c:scaling>
          <c:orientation val="minMax"/>
          <c:max val="100"/>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765658"/>
        <c:crosses val="max"/>
        <c:crossBetween val="between"/>
        <c:dispUnits/>
        <c:majorUnit val="20"/>
        <c:minorUnit val="4"/>
      </c:valAx>
      <c:spPr>
        <a:noFill/>
        <a:ln>
          <a:noFill/>
        </a:ln>
      </c:spPr>
    </c:plotArea>
    <c:legend>
      <c:legendPos val="b"/>
      <c:layout>
        <c:manualLayout>
          <c:xMode val="edge"/>
          <c:yMode val="edge"/>
          <c:x val="0.37325"/>
          <c:y val="0.91175"/>
          <c:w val="0.2475"/>
          <c:h val="0.07"/>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xdr:row>
      <xdr:rowOff>161925</xdr:rowOff>
    </xdr:from>
    <xdr:to>
      <xdr:col>13</xdr:col>
      <xdr:colOff>180975</xdr:colOff>
      <xdr:row>13</xdr:row>
      <xdr:rowOff>190500</xdr:rowOff>
    </xdr:to>
    <xdr:graphicFrame>
      <xdr:nvGraphicFramePr>
        <xdr:cNvPr id="1" name="Chart 5"/>
        <xdr:cNvGraphicFramePr/>
      </xdr:nvGraphicFramePr>
      <xdr:xfrm>
        <a:off x="5791200" y="352425"/>
        <a:ext cx="501015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2"/>
  <sheetViews>
    <sheetView tabSelected="1" zoomScale="85" zoomScaleNormal="85" zoomScalePageLayoutView="0" workbookViewId="0" topLeftCell="A1">
      <selection activeCell="C5" sqref="C5:G5"/>
    </sheetView>
  </sheetViews>
  <sheetFormatPr defaultColWidth="9.140625" defaultRowHeight="15"/>
  <cols>
    <col min="1" max="1" width="49.28125" style="0" customWidth="1"/>
    <col min="2" max="2" width="1.7109375" style="0" customWidth="1"/>
    <col min="3" max="3" width="28.7109375" style="38" customWidth="1"/>
    <col min="4" max="4" width="16.8515625" style="58" customWidth="1"/>
    <col min="5" max="5" width="26.7109375" style="0" customWidth="1"/>
    <col min="6" max="6" width="21.28125" style="38" customWidth="1"/>
    <col min="7" max="7" width="11.7109375" style="0" customWidth="1"/>
    <col min="8" max="8" width="12.8515625" style="0" customWidth="1"/>
    <col min="9" max="9" width="17.421875" style="0" customWidth="1"/>
    <col min="10" max="10" width="19.8515625" style="0" customWidth="1"/>
    <col min="11" max="11" width="16.421875" style="0" customWidth="1"/>
  </cols>
  <sheetData>
    <row r="1" spans="1:9" ht="18.75">
      <c r="A1" s="190" t="s">
        <v>198</v>
      </c>
      <c r="B1" s="190"/>
      <c r="C1" s="190"/>
      <c r="D1" s="190"/>
      <c r="E1" s="190"/>
      <c r="F1" s="190"/>
      <c r="G1" s="101"/>
      <c r="I1" s="30"/>
    </row>
    <row r="2" spans="1:9" ht="18.75">
      <c r="A2" s="104" t="s">
        <v>180</v>
      </c>
      <c r="B2" s="115" t="s">
        <v>29</v>
      </c>
      <c r="C2" s="174"/>
      <c r="D2" s="121"/>
      <c r="E2" s="120"/>
      <c r="F2" s="120"/>
      <c r="G2" s="120"/>
      <c r="H2" s="111"/>
      <c r="I2" s="36"/>
    </row>
    <row r="3" spans="1:9" ht="30">
      <c r="A3" s="103" t="s">
        <v>181</v>
      </c>
      <c r="B3" s="116" t="s">
        <v>29</v>
      </c>
      <c r="C3" s="213"/>
      <c r="D3" s="214"/>
      <c r="E3" s="214"/>
      <c r="F3" s="214"/>
      <c r="G3" s="214"/>
      <c r="H3" s="214"/>
      <c r="I3" s="215"/>
    </row>
    <row r="4" spans="1:9" ht="59.25" customHeight="1">
      <c r="A4" s="103" t="s">
        <v>33</v>
      </c>
      <c r="B4" s="116" t="s">
        <v>29</v>
      </c>
      <c r="C4" s="213"/>
      <c r="D4" s="214"/>
      <c r="E4" s="214"/>
      <c r="F4" s="214"/>
      <c r="G4" s="214"/>
      <c r="H4" s="214"/>
      <c r="I4" s="215"/>
    </row>
    <row r="5" spans="1:9" ht="17.25" customHeight="1">
      <c r="A5" s="103" t="s">
        <v>34</v>
      </c>
      <c r="B5" s="116" t="s">
        <v>29</v>
      </c>
      <c r="C5" s="187"/>
      <c r="D5" s="188"/>
      <c r="E5" s="188"/>
      <c r="F5" s="188"/>
      <c r="G5" s="189"/>
      <c r="H5" s="112"/>
      <c r="I5" s="112"/>
    </row>
    <row r="6" spans="1:9" ht="17.25" customHeight="1">
      <c r="A6" s="103" t="s">
        <v>35</v>
      </c>
      <c r="B6" s="116" t="s">
        <v>29</v>
      </c>
      <c r="C6" s="187"/>
      <c r="D6" s="188"/>
      <c r="E6" s="189"/>
      <c r="F6" s="112"/>
      <c r="G6" s="112"/>
      <c r="H6" s="112"/>
      <c r="I6" s="112"/>
    </row>
    <row r="7" spans="1:9" ht="17.25" customHeight="1">
      <c r="A7" s="105" t="s">
        <v>182</v>
      </c>
      <c r="B7" s="117" t="s">
        <v>29</v>
      </c>
      <c r="C7" s="173"/>
      <c r="D7" s="122"/>
      <c r="E7" s="122"/>
      <c r="F7" s="122"/>
      <c r="G7" s="122"/>
      <c r="H7" s="122"/>
      <c r="I7" s="122"/>
    </row>
    <row r="8" spans="1:9" ht="17.25" customHeight="1">
      <c r="A8" s="62" t="s">
        <v>183</v>
      </c>
      <c r="B8" s="116" t="s">
        <v>29</v>
      </c>
      <c r="C8" s="187"/>
      <c r="D8" s="188"/>
      <c r="E8" s="188"/>
      <c r="F8" s="188"/>
      <c r="G8" s="188"/>
      <c r="H8" s="188"/>
      <c r="I8" s="189"/>
    </row>
    <row r="9" spans="1:9" ht="17.25" customHeight="1">
      <c r="A9" s="103" t="s">
        <v>146</v>
      </c>
      <c r="B9" s="117" t="s">
        <v>29</v>
      </c>
      <c r="C9" s="187"/>
      <c r="D9" s="188"/>
      <c r="E9" s="188"/>
      <c r="F9" s="188"/>
      <c r="G9" s="188"/>
      <c r="H9" s="188"/>
      <c r="I9" s="189"/>
    </row>
    <row r="10" spans="1:10" ht="15.75">
      <c r="A10" s="107" t="s">
        <v>184</v>
      </c>
      <c r="B10" s="118" t="s">
        <v>29</v>
      </c>
      <c r="C10" s="170"/>
      <c r="D10" s="123"/>
      <c r="E10" s="113"/>
      <c r="F10" s="113"/>
      <c r="G10" s="113"/>
      <c r="H10" s="113"/>
      <c r="I10" s="113"/>
      <c r="J10" s="36"/>
    </row>
    <row r="11" spans="1:10" ht="15.75">
      <c r="A11" s="107" t="s">
        <v>201</v>
      </c>
      <c r="B11" s="172" t="s">
        <v>29</v>
      </c>
      <c r="C11" s="170"/>
      <c r="D11" s="123"/>
      <c r="E11" s="166"/>
      <c r="F11" s="166"/>
      <c r="G11" s="166"/>
      <c r="H11" s="166"/>
      <c r="I11" s="166"/>
      <c r="J11" s="36"/>
    </row>
    <row r="12" spans="1:9" ht="15.75">
      <c r="A12" s="105" t="s">
        <v>200</v>
      </c>
      <c r="B12" s="118" t="s">
        <v>29</v>
      </c>
      <c r="C12" s="170"/>
      <c r="D12" s="123"/>
      <c r="E12" s="113"/>
      <c r="F12" s="113"/>
      <c r="G12" s="113"/>
      <c r="H12" s="113"/>
      <c r="I12" s="113"/>
    </row>
    <row r="13" spans="1:9" ht="17.25" customHeight="1">
      <c r="A13" s="105" t="s">
        <v>202</v>
      </c>
      <c r="B13" s="118" t="s">
        <v>29</v>
      </c>
      <c r="C13" s="170"/>
      <c r="D13" s="59"/>
      <c r="E13" s="106"/>
      <c r="F13" s="106"/>
      <c r="G13" s="106"/>
      <c r="H13" s="106"/>
      <c r="I13" s="106"/>
    </row>
    <row r="14" spans="1:9" ht="17.25" customHeight="1">
      <c r="A14" s="105" t="s">
        <v>203</v>
      </c>
      <c r="B14" s="118"/>
      <c r="C14" s="171"/>
      <c r="D14" s="59"/>
      <c r="E14" s="106"/>
      <c r="F14" s="106"/>
      <c r="G14" s="106"/>
      <c r="H14" s="106"/>
      <c r="I14" s="106"/>
    </row>
    <row r="15" spans="1:9" ht="17.25" customHeight="1">
      <c r="A15" s="103" t="s">
        <v>145</v>
      </c>
      <c r="B15" s="117" t="s">
        <v>30</v>
      </c>
      <c r="C15" s="192"/>
      <c r="D15" s="192"/>
      <c r="E15" s="192"/>
      <c r="F15" s="192"/>
      <c r="G15" s="192"/>
      <c r="H15" s="192"/>
      <c r="I15" s="192"/>
    </row>
    <row r="16" spans="1:9" ht="17.25" customHeight="1">
      <c r="A16" t="s">
        <v>185</v>
      </c>
      <c r="B16" s="119" t="s">
        <v>29</v>
      </c>
      <c r="C16" s="178"/>
      <c r="D16" s="179"/>
      <c r="E16" s="179"/>
      <c r="F16" s="179"/>
      <c r="G16" s="180"/>
      <c r="H16" s="41"/>
      <c r="I16" s="41"/>
    </row>
    <row r="17" spans="2:9" ht="17.25" customHeight="1">
      <c r="B17" s="119"/>
      <c r="C17" s="181"/>
      <c r="D17" s="182"/>
      <c r="E17" s="182"/>
      <c r="F17" s="182"/>
      <c r="G17" s="183"/>
      <c r="H17" s="41"/>
      <c r="I17" s="41"/>
    </row>
    <row r="18" spans="2:9" ht="17.25" customHeight="1">
      <c r="B18" s="119"/>
      <c r="C18" s="181"/>
      <c r="D18" s="182"/>
      <c r="E18" s="182"/>
      <c r="F18" s="182"/>
      <c r="G18" s="183"/>
      <c r="H18" s="41"/>
      <c r="I18" s="41"/>
    </row>
    <row r="19" spans="2:9" ht="17.25" customHeight="1">
      <c r="B19" s="119"/>
      <c r="C19" s="181"/>
      <c r="D19" s="182"/>
      <c r="E19" s="182"/>
      <c r="F19" s="182"/>
      <c r="G19" s="183"/>
      <c r="H19" s="41"/>
      <c r="I19" s="41"/>
    </row>
    <row r="20" spans="2:9" ht="17.25" customHeight="1">
      <c r="B20" s="119"/>
      <c r="C20" s="184"/>
      <c r="D20" s="185"/>
      <c r="E20" s="185"/>
      <c r="F20" s="185"/>
      <c r="G20" s="186"/>
      <c r="H20" s="41"/>
      <c r="I20" s="41"/>
    </row>
    <row r="21" spans="1:9" ht="17.25" customHeight="1">
      <c r="A21" t="s">
        <v>186</v>
      </c>
      <c r="B21" s="119" t="s">
        <v>29</v>
      </c>
      <c r="C21" s="178"/>
      <c r="D21" s="179"/>
      <c r="E21" s="179"/>
      <c r="F21" s="179"/>
      <c r="G21" s="180"/>
      <c r="H21" s="41"/>
      <c r="I21" s="41"/>
    </row>
    <row r="22" spans="2:9" ht="17.25" customHeight="1">
      <c r="B22" s="119"/>
      <c r="C22" s="181"/>
      <c r="D22" s="182"/>
      <c r="E22" s="182"/>
      <c r="F22" s="182"/>
      <c r="G22" s="183"/>
      <c r="H22" s="41"/>
      <c r="I22" s="41"/>
    </row>
    <row r="23" spans="2:9" ht="17.25" customHeight="1">
      <c r="B23" s="119"/>
      <c r="C23" s="181"/>
      <c r="D23" s="182"/>
      <c r="E23" s="182"/>
      <c r="F23" s="182"/>
      <c r="G23" s="183"/>
      <c r="H23" s="41"/>
      <c r="I23" s="41"/>
    </row>
    <row r="24" spans="2:9" ht="17.25" customHeight="1">
      <c r="B24" s="119"/>
      <c r="C24" s="181"/>
      <c r="D24" s="182"/>
      <c r="E24" s="182"/>
      <c r="F24" s="182"/>
      <c r="G24" s="183"/>
      <c r="H24" s="41"/>
      <c r="I24" s="41"/>
    </row>
    <row r="25" spans="2:9" ht="17.25" customHeight="1">
      <c r="B25" s="119"/>
      <c r="C25" s="181"/>
      <c r="D25" s="182"/>
      <c r="E25" s="182"/>
      <c r="F25" s="182"/>
      <c r="G25" s="183"/>
      <c r="H25" s="41"/>
      <c r="I25" s="41"/>
    </row>
    <row r="26" spans="2:9" ht="17.25" customHeight="1">
      <c r="B26" s="119"/>
      <c r="C26" s="181"/>
      <c r="D26" s="182"/>
      <c r="E26" s="182"/>
      <c r="F26" s="182"/>
      <c r="G26" s="183"/>
      <c r="H26" s="41"/>
      <c r="I26" s="41"/>
    </row>
    <row r="27" spans="2:9" ht="17.25" customHeight="1">
      <c r="B27" s="119"/>
      <c r="C27" s="181"/>
      <c r="D27" s="182"/>
      <c r="E27" s="182"/>
      <c r="F27" s="182"/>
      <c r="G27" s="183"/>
      <c r="H27" s="41"/>
      <c r="I27" s="41"/>
    </row>
    <row r="28" spans="2:9" ht="17.25" customHeight="1">
      <c r="B28" s="119"/>
      <c r="C28" s="184"/>
      <c r="D28" s="185"/>
      <c r="E28" s="185"/>
      <c r="F28" s="185"/>
      <c r="G28" s="186"/>
      <c r="H28" s="41"/>
      <c r="I28" s="41"/>
    </row>
    <row r="29" spans="1:9" ht="15">
      <c r="A29" s="103" t="s">
        <v>31</v>
      </c>
      <c r="B29" s="116" t="s">
        <v>29</v>
      </c>
      <c r="C29" s="177"/>
      <c r="D29" s="168" t="s">
        <v>204</v>
      </c>
      <c r="E29" s="108"/>
      <c r="F29" s="64"/>
      <c r="G29" s="108"/>
      <c r="H29" s="108"/>
      <c r="I29" s="108"/>
    </row>
    <row r="30" spans="1:9" ht="17.25" customHeight="1">
      <c r="A30" s="114" t="s">
        <v>190</v>
      </c>
      <c r="B30" s="116" t="s">
        <v>29</v>
      </c>
      <c r="C30" s="175"/>
      <c r="D30" s="168" t="s">
        <v>204</v>
      </c>
      <c r="E30" s="64"/>
      <c r="F30" s="64"/>
      <c r="G30" s="108"/>
      <c r="H30" s="108"/>
      <c r="I30" s="108"/>
    </row>
    <row r="31" spans="1:9" ht="17.25" customHeight="1">
      <c r="A31" s="114" t="s">
        <v>191</v>
      </c>
      <c r="B31" s="55" t="s">
        <v>29</v>
      </c>
      <c r="C31" s="177"/>
      <c r="D31" s="168" t="s">
        <v>204</v>
      </c>
      <c r="E31" s="64"/>
      <c r="F31" s="64"/>
      <c r="G31" s="108"/>
      <c r="H31" s="108"/>
      <c r="I31" s="108"/>
    </row>
    <row r="32" spans="1:9" ht="15">
      <c r="A32" s="63" t="s">
        <v>187</v>
      </c>
      <c r="B32" s="116" t="s">
        <v>29</v>
      </c>
      <c r="C32" s="177"/>
      <c r="D32" s="168" t="s">
        <v>204</v>
      </c>
      <c r="E32" s="64"/>
      <c r="F32" s="55"/>
      <c r="G32" s="102"/>
      <c r="H32" s="102"/>
      <c r="I32" s="102"/>
    </row>
    <row r="33" spans="1:9" ht="15">
      <c r="A33" s="37" t="s">
        <v>32</v>
      </c>
      <c r="C33" s="176"/>
      <c r="D33" s="37" t="s">
        <v>205</v>
      </c>
      <c r="E33" s="37"/>
      <c r="F33" s="37"/>
      <c r="G33" s="37"/>
      <c r="H33" s="37"/>
      <c r="I33" s="37"/>
    </row>
    <row r="34" spans="1:9" ht="15">
      <c r="A34" s="37"/>
      <c r="C34" s="114"/>
      <c r="D34" s="114"/>
      <c r="E34" s="114"/>
      <c r="F34" s="114"/>
      <c r="G34" s="114"/>
      <c r="H34" s="114"/>
      <c r="I34" s="114"/>
    </row>
    <row r="35" spans="1:7" ht="19.5" customHeight="1">
      <c r="A35" s="42"/>
      <c r="B35" s="43"/>
      <c r="C35" s="169" t="s">
        <v>199</v>
      </c>
      <c r="E35" s="100"/>
      <c r="F35" s="43"/>
      <c r="G35" s="39"/>
    </row>
    <row r="36" spans="1:7" ht="19.5" customHeight="1">
      <c r="A36" s="191" t="s">
        <v>148</v>
      </c>
      <c r="B36" s="191"/>
      <c r="C36" s="100" t="s">
        <v>147</v>
      </c>
      <c r="F36" s="43"/>
      <c r="G36" s="39"/>
    </row>
    <row r="37" spans="1:7" ht="19.5" customHeight="1">
      <c r="A37" s="43"/>
      <c r="B37" s="59"/>
      <c r="C37" s="100"/>
      <c r="F37" s="43"/>
      <c r="G37" s="39"/>
    </row>
    <row r="38" spans="1:7" ht="19.5" customHeight="1">
      <c r="A38" s="49" t="s">
        <v>206</v>
      </c>
      <c r="B38" s="60"/>
      <c r="C38" s="49" t="s">
        <v>207</v>
      </c>
      <c r="F38" s="43"/>
      <c r="G38" s="39"/>
    </row>
    <row r="39" spans="1:6" ht="19.5" customHeight="1">
      <c r="A39" s="41"/>
      <c r="B39" s="43"/>
      <c r="C39" s="43"/>
      <c r="D39" s="59"/>
      <c r="E39" s="41"/>
      <c r="F39" s="56"/>
    </row>
    <row r="40" spans="1:7" ht="19.5" customHeight="1">
      <c r="A40" s="44"/>
      <c r="B40" s="41"/>
      <c r="C40" s="45"/>
      <c r="D40" s="61"/>
      <c r="E40" s="45"/>
      <c r="F40" s="45"/>
      <c r="G40" s="40"/>
    </row>
    <row r="41" spans="1:6" ht="18.75">
      <c r="A41" s="41"/>
      <c r="B41" s="45"/>
      <c r="C41" s="56"/>
      <c r="D41" s="59"/>
      <c r="E41" s="41"/>
      <c r="F41" s="56"/>
    </row>
    <row r="42" spans="1:2" ht="15">
      <c r="A42" s="41"/>
      <c r="B42" s="41"/>
    </row>
  </sheetData>
  <sheetProtection password="F884" sheet="1"/>
  <mergeCells count="11">
    <mergeCell ref="A36:B36"/>
    <mergeCell ref="C3:I3"/>
    <mergeCell ref="C4:I4"/>
    <mergeCell ref="C9:I9"/>
    <mergeCell ref="C15:I15"/>
    <mergeCell ref="C16:G20"/>
    <mergeCell ref="C8:I8"/>
    <mergeCell ref="C5:G5"/>
    <mergeCell ref="C6:E6"/>
    <mergeCell ref="C21:G28"/>
    <mergeCell ref="A1:F1"/>
  </mergeCells>
  <printOptions/>
  <pageMargins left="0.5" right="0" top="1" bottom="2.5" header="0.3" footer="0.3"/>
  <pageSetup horizontalDpi="300" verticalDpi="300" orientation="portrait" paperSize="5" scale="65" r:id="rId1"/>
</worksheet>
</file>

<file path=xl/worksheets/sheet2.xml><?xml version="1.0" encoding="utf-8"?>
<worksheet xmlns="http://schemas.openxmlformats.org/spreadsheetml/2006/main" xmlns:r="http://schemas.openxmlformats.org/officeDocument/2006/relationships">
  <dimension ref="A1:M209"/>
  <sheetViews>
    <sheetView view="pageBreakPreview" zoomScale="70" zoomScaleSheetLayoutView="70" zoomScalePageLayoutView="0" workbookViewId="0" topLeftCell="A1">
      <selection activeCell="I5" sqref="I5"/>
    </sheetView>
  </sheetViews>
  <sheetFormatPr defaultColWidth="9.140625" defaultRowHeight="15"/>
  <cols>
    <col min="1" max="1" width="4.8515625" style="2" customWidth="1"/>
    <col min="2" max="2" width="5.421875" style="2" customWidth="1"/>
    <col min="3" max="3" width="26.8515625" style="3" customWidth="1"/>
    <col min="4" max="4" width="40.00390625" style="3" customWidth="1"/>
    <col min="5" max="5" width="12.7109375" style="65" hidden="1" customWidth="1"/>
    <col min="6" max="6" width="83.28125" style="3" customWidth="1"/>
    <col min="7" max="7" width="12.28125" style="2" customWidth="1"/>
    <col min="8" max="8" width="19.140625" style="34" customWidth="1"/>
    <col min="9" max="9" width="12.7109375" style="2" customWidth="1"/>
    <col min="10" max="10" width="19.7109375" style="2" customWidth="1"/>
    <col min="11" max="11" width="11.140625" style="90" hidden="1" customWidth="1"/>
    <col min="12" max="12" width="11.57421875" style="90" hidden="1" customWidth="1"/>
    <col min="13" max="13" width="9.140625" style="2" hidden="1" customWidth="1"/>
    <col min="14" max="16384" width="9.140625" style="2" customWidth="1"/>
  </cols>
  <sheetData>
    <row r="1" ht="21">
      <c r="A1" s="11" t="s">
        <v>12</v>
      </c>
    </row>
    <row r="2" ht="21">
      <c r="A2" s="4" t="s">
        <v>17</v>
      </c>
    </row>
    <row r="3" ht="21">
      <c r="A3" s="4" t="s">
        <v>36</v>
      </c>
    </row>
    <row r="4" ht="21">
      <c r="A4" s="4"/>
    </row>
    <row r="5" ht="21">
      <c r="A5" s="4"/>
    </row>
    <row r="6" spans="1:7" ht="18.75">
      <c r="A6" s="19" t="s">
        <v>188</v>
      </c>
      <c r="B6" s="20"/>
      <c r="C6" s="21"/>
      <c r="D6" s="194" t="s">
        <v>197</v>
      </c>
      <c r="E6" s="194"/>
      <c r="F6" s="194"/>
      <c r="G6" s="194"/>
    </row>
    <row r="7" spans="1:7" ht="18.75">
      <c r="A7" s="19" t="s">
        <v>25</v>
      </c>
      <c r="B7" s="20"/>
      <c r="C7" s="21"/>
      <c r="D7" s="194">
        <v>2013</v>
      </c>
      <c r="E7" s="194"/>
      <c r="F7" s="194"/>
      <c r="G7" s="194"/>
    </row>
    <row r="8" ht="15"/>
    <row r="9" spans="7:10" ht="35.25" customHeight="1">
      <c r="G9" s="9"/>
      <c r="I9" s="9"/>
      <c r="J9" s="9"/>
    </row>
    <row r="10" spans="1:13" s="6" customFormat="1" ht="18.75">
      <c r="A10" s="8" t="s">
        <v>153</v>
      </c>
      <c r="C10" s="7"/>
      <c r="D10" s="7"/>
      <c r="E10" s="66"/>
      <c r="F10" s="7"/>
      <c r="H10" s="35"/>
      <c r="K10" s="91"/>
      <c r="L10" s="91"/>
      <c r="M10" s="10" t="s">
        <v>1</v>
      </c>
    </row>
    <row r="11" spans="2:12" s="26" customFormat="1" ht="72" customHeight="1">
      <c r="B11" s="27"/>
      <c r="C11" s="28"/>
      <c r="D11" s="28"/>
      <c r="E11" s="29" t="s">
        <v>0</v>
      </c>
      <c r="F11" s="132" t="s">
        <v>192</v>
      </c>
      <c r="G11" s="132" t="s">
        <v>27</v>
      </c>
      <c r="H11" s="132" t="s">
        <v>13</v>
      </c>
      <c r="I11" s="132" t="s">
        <v>193</v>
      </c>
      <c r="J11" s="132" t="s">
        <v>13</v>
      </c>
      <c r="K11" s="92" t="s">
        <v>150</v>
      </c>
      <c r="L11" s="92" t="s">
        <v>151</v>
      </c>
    </row>
    <row r="12" spans="2:12" s="3" customFormat="1" ht="60" customHeight="1">
      <c r="B12" s="133">
        <v>1</v>
      </c>
      <c r="C12" s="193" t="s">
        <v>37</v>
      </c>
      <c r="D12" s="193"/>
      <c r="E12" s="67">
        <v>0.01</v>
      </c>
      <c r="F12" s="25"/>
      <c r="G12" s="5">
        <v>4</v>
      </c>
      <c r="H12" s="33" t="str">
        <f>IF(G12&gt;6,"Sangat Baik",IF(G12&gt;5,"Baik",IF(G12&gt;4,"Lebih dari Cukup",IF(G12&gt;3,"Cukup",IF(G12&gt;2,"Perbaikan minor",IF(G12&gt;1,"Perbaikan mayor",IF(G12&gt;0,"Perbaikan menyeluruh dan  mendesak")))))))</f>
        <v>Cukup</v>
      </c>
      <c r="I12" s="5">
        <v>5</v>
      </c>
      <c r="J12" s="33" t="str">
        <f>IF(G12&gt;I12,"Capaian&gt;Target ?",IF(I12&gt;6,"Sangat Baik",IF(I12&gt;5,"Baik",IF(I12&gt;4,"Lebih dari Cukup",IF(I12&gt;3,"Cukup",IF(I12&gt;2,"Perbaikan minor",IF(I12&gt;1,"Perbaikan mayor",IF(I12&gt;0,"Perbaikan menyeluruh dan  mendesak"))))))))</f>
        <v>Lebih dari Cukup</v>
      </c>
      <c r="K12" s="134">
        <f>E12*G12</f>
        <v>0.04</v>
      </c>
      <c r="L12" s="134">
        <f>I12*E12</f>
        <v>0.05</v>
      </c>
    </row>
    <row r="13" spans="2:12" s="3" customFormat="1" ht="60" customHeight="1">
      <c r="B13" s="133">
        <v>2</v>
      </c>
      <c r="C13" s="193" t="s">
        <v>38</v>
      </c>
      <c r="D13" s="193"/>
      <c r="E13" s="67">
        <v>0.01</v>
      </c>
      <c r="F13" s="167"/>
      <c r="G13" s="5">
        <v>6</v>
      </c>
      <c r="H13" s="33" t="str">
        <f aca="true" t="shared" si="0" ref="H13:H21">IF(G13&gt;6,"Sangat Baik",IF(G13&gt;5,"Baik",IF(G13&gt;4,"Lebih dari Cukup",IF(G13&gt;3,"Cukup",IF(G13&gt;2,"Perbaikan minor",IF(G13&gt;1,"Perbaikan mayor",IF(G13&gt;0,"Perbaikan menyeluruh dan  mendesak")))))))</f>
        <v>Baik</v>
      </c>
      <c r="I13" s="5">
        <v>7</v>
      </c>
      <c r="J13" s="33" t="str">
        <f aca="true" t="shared" si="1" ref="J13:J21">IF(G13&gt;I13,"Capaian&gt;Target ?",IF(I13&gt;6,"Sangat Baik",IF(I13&gt;5,"Baik",IF(I13&gt;4,"Lebih dari Cukup",IF(I13&gt;3,"Cukup",IF(I13&gt;2,"Perbaikan minor",IF(I13&gt;1,"Perbaikan mayor",IF(I13&gt;0,"Perbaikan menyeluruh dan  mendesak"))))))))</f>
        <v>Sangat Baik</v>
      </c>
      <c r="K13" s="134">
        <f aca="true" t="shared" si="2" ref="K13:K21">E13*G13</f>
        <v>0.06</v>
      </c>
      <c r="L13" s="134">
        <f aca="true" t="shared" si="3" ref="L13:L21">I13*E13</f>
        <v>0.07</v>
      </c>
    </row>
    <row r="14" spans="2:12" s="3" customFormat="1" ht="60" customHeight="1">
      <c r="B14" s="133">
        <v>3</v>
      </c>
      <c r="C14" s="193" t="s">
        <v>39</v>
      </c>
      <c r="D14" s="193"/>
      <c r="E14" s="67">
        <v>0.01</v>
      </c>
      <c r="F14" s="167"/>
      <c r="G14" s="5">
        <v>4</v>
      </c>
      <c r="H14" s="33" t="str">
        <f t="shared" si="0"/>
        <v>Cukup</v>
      </c>
      <c r="I14" s="5">
        <v>5</v>
      </c>
      <c r="J14" s="33" t="str">
        <f t="shared" si="1"/>
        <v>Lebih dari Cukup</v>
      </c>
      <c r="K14" s="134">
        <f t="shared" si="2"/>
        <v>0.04</v>
      </c>
      <c r="L14" s="134">
        <f t="shared" si="3"/>
        <v>0.05</v>
      </c>
    </row>
    <row r="15" spans="2:12" s="3" customFormat="1" ht="60" customHeight="1">
      <c r="B15" s="133">
        <v>4</v>
      </c>
      <c r="C15" s="195" t="s">
        <v>40</v>
      </c>
      <c r="D15" s="196"/>
      <c r="E15" s="67">
        <v>0.01</v>
      </c>
      <c r="F15" s="25"/>
      <c r="G15" s="5">
        <v>5</v>
      </c>
      <c r="H15" s="33" t="str">
        <f t="shared" si="0"/>
        <v>Lebih dari Cukup</v>
      </c>
      <c r="I15" s="5">
        <v>6</v>
      </c>
      <c r="J15" s="33" t="str">
        <f t="shared" si="1"/>
        <v>Baik</v>
      </c>
      <c r="K15" s="134">
        <f t="shared" si="2"/>
        <v>0.05</v>
      </c>
      <c r="L15" s="134">
        <f t="shared" si="3"/>
        <v>0.06</v>
      </c>
    </row>
    <row r="16" spans="2:12" s="3" customFormat="1" ht="60" customHeight="1">
      <c r="B16" s="133">
        <v>5</v>
      </c>
      <c r="C16" s="195" t="s">
        <v>41</v>
      </c>
      <c r="D16" s="196"/>
      <c r="E16" s="67">
        <v>0.01</v>
      </c>
      <c r="F16" s="25"/>
      <c r="G16" s="5">
        <v>4</v>
      </c>
      <c r="H16" s="33" t="str">
        <f t="shared" si="0"/>
        <v>Cukup</v>
      </c>
      <c r="I16" s="5">
        <v>5</v>
      </c>
      <c r="J16" s="33" t="str">
        <f t="shared" si="1"/>
        <v>Lebih dari Cukup</v>
      </c>
      <c r="K16" s="134">
        <f t="shared" si="2"/>
        <v>0.04</v>
      </c>
      <c r="L16" s="134">
        <f t="shared" si="3"/>
        <v>0.05</v>
      </c>
    </row>
    <row r="17" spans="2:12" s="3" customFormat="1" ht="60" customHeight="1">
      <c r="B17" s="133">
        <v>6</v>
      </c>
      <c r="C17" s="195" t="s">
        <v>42</v>
      </c>
      <c r="D17" s="196"/>
      <c r="E17" s="67">
        <v>0.01</v>
      </c>
      <c r="F17" s="25"/>
      <c r="G17" s="5">
        <v>6</v>
      </c>
      <c r="H17" s="33" t="str">
        <f t="shared" si="0"/>
        <v>Baik</v>
      </c>
      <c r="I17" s="5">
        <v>7</v>
      </c>
      <c r="J17" s="33" t="str">
        <f t="shared" si="1"/>
        <v>Sangat Baik</v>
      </c>
      <c r="K17" s="134">
        <f t="shared" si="2"/>
        <v>0.06</v>
      </c>
      <c r="L17" s="134">
        <f t="shared" si="3"/>
        <v>0.07</v>
      </c>
    </row>
    <row r="18" spans="2:12" s="3" customFormat="1" ht="60" customHeight="1">
      <c r="B18" s="133">
        <v>7</v>
      </c>
      <c r="C18" s="193" t="s">
        <v>43</v>
      </c>
      <c r="D18" s="193"/>
      <c r="E18" s="67">
        <v>0.01</v>
      </c>
      <c r="F18" s="25"/>
      <c r="G18" s="5">
        <v>4</v>
      </c>
      <c r="H18" s="33" t="str">
        <f t="shared" si="0"/>
        <v>Cukup</v>
      </c>
      <c r="I18" s="5">
        <v>5</v>
      </c>
      <c r="J18" s="33" t="str">
        <f t="shared" si="1"/>
        <v>Lebih dari Cukup</v>
      </c>
      <c r="K18" s="134">
        <f t="shared" si="2"/>
        <v>0.04</v>
      </c>
      <c r="L18" s="134">
        <f t="shared" si="3"/>
        <v>0.05</v>
      </c>
    </row>
    <row r="19" spans="2:12" s="3" customFormat="1" ht="60" customHeight="1">
      <c r="B19" s="133">
        <v>8</v>
      </c>
      <c r="C19" s="195" t="s">
        <v>44</v>
      </c>
      <c r="D19" s="196"/>
      <c r="E19" s="67">
        <v>0.01</v>
      </c>
      <c r="F19" s="25"/>
      <c r="G19" s="5">
        <v>6</v>
      </c>
      <c r="H19" s="33" t="str">
        <f t="shared" si="0"/>
        <v>Baik</v>
      </c>
      <c r="I19" s="5">
        <v>7</v>
      </c>
      <c r="J19" s="33" t="str">
        <f t="shared" si="1"/>
        <v>Sangat Baik</v>
      </c>
      <c r="K19" s="134">
        <f t="shared" si="2"/>
        <v>0.06</v>
      </c>
      <c r="L19" s="134">
        <f t="shared" si="3"/>
        <v>0.07</v>
      </c>
    </row>
    <row r="20" spans="2:12" s="3" customFormat="1" ht="60" customHeight="1">
      <c r="B20" s="133">
        <v>9</v>
      </c>
      <c r="C20" s="193" t="s">
        <v>45</v>
      </c>
      <c r="D20" s="193"/>
      <c r="E20" s="67">
        <v>0.01</v>
      </c>
      <c r="F20" s="25"/>
      <c r="G20" s="5">
        <v>6</v>
      </c>
      <c r="H20" s="33" t="str">
        <f t="shared" si="0"/>
        <v>Baik</v>
      </c>
      <c r="I20" s="5">
        <v>7</v>
      </c>
      <c r="J20" s="33" t="str">
        <f t="shared" si="1"/>
        <v>Sangat Baik</v>
      </c>
      <c r="K20" s="134">
        <f t="shared" si="2"/>
        <v>0.06</v>
      </c>
      <c r="L20" s="134">
        <f t="shared" si="3"/>
        <v>0.07</v>
      </c>
    </row>
    <row r="21" spans="2:12" s="3" customFormat="1" ht="60" customHeight="1">
      <c r="B21" s="133">
        <v>10</v>
      </c>
      <c r="C21" s="193" t="s">
        <v>46</v>
      </c>
      <c r="D21" s="193"/>
      <c r="E21" s="67">
        <v>0.01</v>
      </c>
      <c r="F21" s="25"/>
      <c r="G21" s="5">
        <v>7</v>
      </c>
      <c r="H21" s="33" t="str">
        <f t="shared" si="0"/>
        <v>Sangat Baik</v>
      </c>
      <c r="I21" s="5">
        <v>7</v>
      </c>
      <c r="J21" s="33" t="str">
        <f t="shared" si="1"/>
        <v>Sangat Baik</v>
      </c>
      <c r="K21" s="134">
        <f t="shared" si="2"/>
        <v>0.07</v>
      </c>
      <c r="L21" s="134">
        <f t="shared" si="3"/>
        <v>0.07</v>
      </c>
    </row>
    <row r="22" spans="5:12" s="3" customFormat="1" ht="15">
      <c r="E22" s="65"/>
      <c r="H22" s="34"/>
      <c r="K22" s="135"/>
      <c r="L22" s="135"/>
    </row>
    <row r="23" spans="3:12" s="3" customFormat="1" ht="15.75">
      <c r="C23" s="12" t="s">
        <v>3</v>
      </c>
      <c r="D23" s="12"/>
      <c r="E23" s="68"/>
      <c r="F23" s="12"/>
      <c r="G23" s="13">
        <f>AVERAGE(G12:G21)</f>
        <v>5.2</v>
      </c>
      <c r="H23" s="33" t="str">
        <f>IF(G23&gt;6,"Sangat baik",IF(G23&gt;5,"Baik",IF(G23&gt;4,"Lebih dari Cukup",IF(G23&gt;3,"Cukup",IF(G23&gt;2,"Perbaikan minor",IF(G23&gt;1,"Perbaikan mayor",IF(G23&gt;0,"Perbaikan menyeluruh dan  mendesak")))))))</f>
        <v>Baik</v>
      </c>
      <c r="I23" s="13">
        <f>AVERAGE(I12:I21)</f>
        <v>6.1</v>
      </c>
      <c r="J23" s="33" t="str">
        <f>IF(I23&gt;6,"Sangat baik",IF(I23&gt;5,"Baik",IF(I23&gt;4,"Lebih dari Cukup",IF(I23&gt;3,"Cukup",IF(I23&gt;2,"Perbaikan minor",IF(I23&gt;1,"Perbaikan mayor",IF(I23&gt;0,"Perbaikan menyeluruh dan  mendesak")))))))</f>
        <v>Sangat baik</v>
      </c>
      <c r="K23" s="134"/>
      <c r="L23" s="134"/>
    </row>
    <row r="24" spans="3:13" s="3" customFormat="1" ht="15" hidden="1">
      <c r="C24" s="71" t="s">
        <v>152</v>
      </c>
      <c r="D24" s="71"/>
      <c r="E24" s="72">
        <f>SUM(E12:E21)</f>
        <v>0.09999999999999999</v>
      </c>
      <c r="F24" s="71"/>
      <c r="G24" s="71"/>
      <c r="H24" s="73"/>
      <c r="I24" s="71"/>
      <c r="J24" s="71"/>
      <c r="K24" s="93">
        <f>SUM(K12:K21)</f>
        <v>0.52</v>
      </c>
      <c r="L24" s="93">
        <f>SUM(L12:L21)</f>
        <v>0.6100000000000001</v>
      </c>
      <c r="M24" s="3">
        <f>7*E24</f>
        <v>0.7</v>
      </c>
    </row>
    <row r="25" spans="3:12" s="3" customFormat="1" ht="15" hidden="1">
      <c r="C25" s="74" t="s">
        <v>154</v>
      </c>
      <c r="D25" s="74"/>
      <c r="E25" s="75"/>
      <c r="F25" s="74"/>
      <c r="G25" s="74"/>
      <c r="H25" s="76"/>
      <c r="I25" s="74"/>
      <c r="J25" s="74"/>
      <c r="K25" s="136">
        <f>(K24/$M$24)*100</f>
        <v>74.28571428571429</v>
      </c>
      <c r="L25" s="136">
        <f>(L24/$M$24)*100</f>
        <v>87.14285714285717</v>
      </c>
    </row>
    <row r="26" spans="5:12" s="3" customFormat="1" ht="27" customHeight="1">
      <c r="E26" s="65"/>
      <c r="H26" s="34"/>
      <c r="K26" s="135"/>
      <c r="L26" s="135"/>
    </row>
    <row r="27" spans="1:12" s="7" customFormat="1" ht="18.75">
      <c r="A27" s="104" t="s">
        <v>195</v>
      </c>
      <c r="E27" s="66"/>
      <c r="H27" s="35"/>
      <c r="K27" s="137"/>
      <c r="L27" s="137"/>
    </row>
    <row r="28" spans="2:12" s="28" customFormat="1" ht="72" customHeight="1">
      <c r="B28" s="138"/>
      <c r="E28" s="29" t="s">
        <v>0</v>
      </c>
      <c r="F28" s="132" t="s">
        <v>192</v>
      </c>
      <c r="G28" s="132" t="s">
        <v>27</v>
      </c>
      <c r="H28" s="132" t="s">
        <v>13</v>
      </c>
      <c r="I28" s="132" t="s">
        <v>193</v>
      </c>
      <c r="J28" s="132" t="s">
        <v>13</v>
      </c>
      <c r="K28" s="92" t="s">
        <v>150</v>
      </c>
      <c r="L28" s="92" t="s">
        <v>151</v>
      </c>
    </row>
    <row r="29" spans="2:12" s="3" customFormat="1" ht="79.5" customHeight="1">
      <c r="B29" s="133">
        <v>11</v>
      </c>
      <c r="C29" s="193" t="s">
        <v>173</v>
      </c>
      <c r="D29" s="193"/>
      <c r="E29" s="67">
        <f>12/1800</f>
        <v>0.006666666666666667</v>
      </c>
      <c r="F29" s="25"/>
      <c r="G29" s="5">
        <v>4</v>
      </c>
      <c r="H29" s="33" t="str">
        <f aca="true" t="shared" si="4" ref="H29:H46">IF(G29&gt;6,"Sangat Baik",IF(G29&gt;5,"Baik",IF(G29&gt;4,"Lebih dari Cukup",IF(G29&gt;3,"Cukup",IF(G29&gt;2,"Perbaikan minor",IF(G29&gt;1,"Perbaikan mayor",IF(G29&gt;0,"Perbaikan menyeluruh dan  mendesak")))))))</f>
        <v>Cukup</v>
      </c>
      <c r="I29" s="5">
        <v>5</v>
      </c>
      <c r="J29" s="33" t="str">
        <f aca="true" t="shared" si="5" ref="J29:J46">IF(G29&gt;I29,"Capaian&gt;Target ?",IF(I29&gt;6,"Sangat Baik",IF(I29&gt;5,"Baik",IF(I29&gt;4,"Lebih dari Cukup",IF(I29&gt;3,"Cukup",IF(I29&gt;2,"Perbaikan minor",IF(I29&gt;1,"Perbaikan mayor",IF(I29&gt;0,"Perbaikan menyeluruh dan  mendesak"))))))))</f>
        <v>Lebih dari Cukup</v>
      </c>
      <c r="K29" s="134">
        <f aca="true" t="shared" si="6" ref="K29:K46">E29*G29</f>
        <v>0.02666666666666667</v>
      </c>
      <c r="L29" s="134">
        <f aca="true" t="shared" si="7" ref="L29:L46">I29*E29</f>
        <v>0.03333333333333333</v>
      </c>
    </row>
    <row r="30" spans="2:12" s="3" customFormat="1" ht="79.5" customHeight="1">
      <c r="B30" s="133">
        <v>12</v>
      </c>
      <c r="C30" s="193" t="s">
        <v>47</v>
      </c>
      <c r="D30" s="193"/>
      <c r="E30" s="67">
        <f aca="true" t="shared" si="8" ref="E30:E46">12/1800</f>
        <v>0.006666666666666667</v>
      </c>
      <c r="F30" s="25"/>
      <c r="G30" s="5">
        <v>6</v>
      </c>
      <c r="H30" s="33" t="str">
        <f t="shared" si="4"/>
        <v>Baik</v>
      </c>
      <c r="I30" s="5">
        <v>7</v>
      </c>
      <c r="J30" s="33" t="str">
        <f t="shared" si="5"/>
        <v>Sangat Baik</v>
      </c>
      <c r="K30" s="134">
        <f t="shared" si="6"/>
        <v>0.04</v>
      </c>
      <c r="L30" s="134">
        <f t="shared" si="7"/>
        <v>0.04666666666666667</v>
      </c>
    </row>
    <row r="31" spans="2:12" s="3" customFormat="1" ht="100.5" customHeight="1">
      <c r="B31" s="133">
        <v>13</v>
      </c>
      <c r="C31" s="193" t="s">
        <v>48</v>
      </c>
      <c r="D31" s="193"/>
      <c r="E31" s="67">
        <f t="shared" si="8"/>
        <v>0.006666666666666667</v>
      </c>
      <c r="F31" s="25"/>
      <c r="G31" s="5">
        <v>2</v>
      </c>
      <c r="H31" s="33" t="str">
        <f t="shared" si="4"/>
        <v>Perbaikan mayor</v>
      </c>
      <c r="I31" s="5">
        <v>3</v>
      </c>
      <c r="J31" s="33" t="str">
        <f t="shared" si="5"/>
        <v>Perbaikan minor</v>
      </c>
      <c r="K31" s="134">
        <f t="shared" si="6"/>
        <v>0.013333333333333334</v>
      </c>
      <c r="L31" s="134">
        <f t="shared" si="7"/>
        <v>0.02</v>
      </c>
    </row>
    <row r="32" spans="2:12" s="3" customFormat="1" ht="55.5" customHeight="1">
      <c r="B32" s="133">
        <v>14</v>
      </c>
      <c r="C32" s="193" t="s">
        <v>49</v>
      </c>
      <c r="D32" s="193"/>
      <c r="E32" s="67">
        <f t="shared" si="8"/>
        <v>0.006666666666666667</v>
      </c>
      <c r="F32" s="25"/>
      <c r="G32" s="5">
        <v>5</v>
      </c>
      <c r="H32" s="33" t="str">
        <f t="shared" si="4"/>
        <v>Lebih dari Cukup</v>
      </c>
      <c r="I32" s="5">
        <v>6</v>
      </c>
      <c r="J32" s="33" t="str">
        <f t="shared" si="5"/>
        <v>Baik</v>
      </c>
      <c r="K32" s="134">
        <f t="shared" si="6"/>
        <v>0.03333333333333333</v>
      </c>
      <c r="L32" s="134">
        <f t="shared" si="7"/>
        <v>0.04</v>
      </c>
    </row>
    <row r="33" spans="2:12" s="3" customFormat="1" ht="55.5" customHeight="1">
      <c r="B33" s="133">
        <v>15</v>
      </c>
      <c r="C33" s="193" t="s">
        <v>50</v>
      </c>
      <c r="D33" s="193"/>
      <c r="E33" s="67">
        <f t="shared" si="8"/>
        <v>0.006666666666666667</v>
      </c>
      <c r="F33" s="25"/>
      <c r="G33" s="5">
        <v>5</v>
      </c>
      <c r="H33" s="33" t="str">
        <f t="shared" si="4"/>
        <v>Lebih dari Cukup</v>
      </c>
      <c r="I33" s="5">
        <v>6</v>
      </c>
      <c r="J33" s="33" t="str">
        <f t="shared" si="5"/>
        <v>Baik</v>
      </c>
      <c r="K33" s="134">
        <f t="shared" si="6"/>
        <v>0.03333333333333333</v>
      </c>
      <c r="L33" s="134">
        <f t="shared" si="7"/>
        <v>0.04</v>
      </c>
    </row>
    <row r="34" spans="2:12" s="3" customFormat="1" ht="55.5" customHeight="1">
      <c r="B34" s="133">
        <v>16</v>
      </c>
      <c r="C34" s="193" t="s">
        <v>51</v>
      </c>
      <c r="D34" s="193"/>
      <c r="E34" s="67">
        <f t="shared" si="8"/>
        <v>0.006666666666666667</v>
      </c>
      <c r="F34" s="25"/>
      <c r="G34" s="5">
        <v>6</v>
      </c>
      <c r="H34" s="33" t="str">
        <f t="shared" si="4"/>
        <v>Baik</v>
      </c>
      <c r="I34" s="5">
        <v>7</v>
      </c>
      <c r="J34" s="33" t="str">
        <f t="shared" si="5"/>
        <v>Sangat Baik</v>
      </c>
      <c r="K34" s="134">
        <f t="shared" si="6"/>
        <v>0.04</v>
      </c>
      <c r="L34" s="134">
        <f t="shared" si="7"/>
        <v>0.04666666666666667</v>
      </c>
    </row>
    <row r="35" spans="2:12" s="3" customFormat="1" ht="55.5" customHeight="1">
      <c r="B35" s="133">
        <v>17</v>
      </c>
      <c r="C35" s="193" t="s">
        <v>52</v>
      </c>
      <c r="D35" s="193"/>
      <c r="E35" s="67">
        <f t="shared" si="8"/>
        <v>0.006666666666666667</v>
      </c>
      <c r="F35" s="25"/>
      <c r="G35" s="5">
        <v>5</v>
      </c>
      <c r="H35" s="33" t="str">
        <f t="shared" si="4"/>
        <v>Lebih dari Cukup</v>
      </c>
      <c r="I35" s="5">
        <v>6</v>
      </c>
      <c r="J35" s="33" t="str">
        <f t="shared" si="5"/>
        <v>Baik</v>
      </c>
      <c r="K35" s="134">
        <f t="shared" si="6"/>
        <v>0.03333333333333333</v>
      </c>
      <c r="L35" s="134">
        <f t="shared" si="7"/>
        <v>0.04</v>
      </c>
    </row>
    <row r="36" spans="2:12" s="3" customFormat="1" ht="55.5" customHeight="1">
      <c r="B36" s="133">
        <v>18</v>
      </c>
      <c r="C36" s="193" t="s">
        <v>53</v>
      </c>
      <c r="D36" s="193"/>
      <c r="E36" s="67">
        <f t="shared" si="8"/>
        <v>0.006666666666666667</v>
      </c>
      <c r="F36" s="25"/>
      <c r="G36" s="5">
        <v>5</v>
      </c>
      <c r="H36" s="33" t="str">
        <f t="shared" si="4"/>
        <v>Lebih dari Cukup</v>
      </c>
      <c r="I36" s="5">
        <v>6</v>
      </c>
      <c r="J36" s="33" t="str">
        <f t="shared" si="5"/>
        <v>Baik</v>
      </c>
      <c r="K36" s="134">
        <f t="shared" si="6"/>
        <v>0.03333333333333333</v>
      </c>
      <c r="L36" s="134">
        <f t="shared" si="7"/>
        <v>0.04</v>
      </c>
    </row>
    <row r="37" spans="2:12" s="3" customFormat="1" ht="55.5" customHeight="1">
      <c r="B37" s="133">
        <v>19</v>
      </c>
      <c r="C37" s="193" t="s">
        <v>54</v>
      </c>
      <c r="D37" s="193"/>
      <c r="E37" s="67">
        <f t="shared" si="8"/>
        <v>0.006666666666666667</v>
      </c>
      <c r="F37" s="25"/>
      <c r="G37" s="5">
        <v>5</v>
      </c>
      <c r="H37" s="33" t="str">
        <f t="shared" si="4"/>
        <v>Lebih dari Cukup</v>
      </c>
      <c r="I37" s="5">
        <v>6</v>
      </c>
      <c r="J37" s="33" t="str">
        <f t="shared" si="5"/>
        <v>Baik</v>
      </c>
      <c r="K37" s="134">
        <f t="shared" si="6"/>
        <v>0.03333333333333333</v>
      </c>
      <c r="L37" s="134">
        <f t="shared" si="7"/>
        <v>0.04</v>
      </c>
    </row>
    <row r="38" spans="2:12" s="3" customFormat="1" ht="55.5" customHeight="1">
      <c r="B38" s="133">
        <v>20</v>
      </c>
      <c r="C38" s="193" t="s">
        <v>55</v>
      </c>
      <c r="D38" s="193"/>
      <c r="E38" s="67">
        <f t="shared" si="8"/>
        <v>0.006666666666666667</v>
      </c>
      <c r="F38" s="25"/>
      <c r="G38" s="5">
        <v>5</v>
      </c>
      <c r="H38" s="33" t="str">
        <f t="shared" si="4"/>
        <v>Lebih dari Cukup</v>
      </c>
      <c r="I38" s="5">
        <v>6</v>
      </c>
      <c r="J38" s="33" t="str">
        <f t="shared" si="5"/>
        <v>Baik</v>
      </c>
      <c r="K38" s="134">
        <f t="shared" si="6"/>
        <v>0.03333333333333333</v>
      </c>
      <c r="L38" s="134">
        <f t="shared" si="7"/>
        <v>0.04</v>
      </c>
    </row>
    <row r="39" spans="2:12" s="3" customFormat="1" ht="55.5" customHeight="1">
      <c r="B39" s="133">
        <v>21</v>
      </c>
      <c r="C39" s="193" t="s">
        <v>56</v>
      </c>
      <c r="D39" s="193"/>
      <c r="E39" s="67">
        <f t="shared" si="8"/>
        <v>0.006666666666666667</v>
      </c>
      <c r="F39" s="25"/>
      <c r="G39" s="5">
        <v>6</v>
      </c>
      <c r="H39" s="33" t="str">
        <f t="shared" si="4"/>
        <v>Baik</v>
      </c>
      <c r="I39" s="5">
        <v>7</v>
      </c>
      <c r="J39" s="33" t="str">
        <f t="shared" si="5"/>
        <v>Sangat Baik</v>
      </c>
      <c r="K39" s="134">
        <f t="shared" si="6"/>
        <v>0.04</v>
      </c>
      <c r="L39" s="134">
        <f t="shared" si="7"/>
        <v>0.04666666666666667</v>
      </c>
    </row>
    <row r="40" spans="2:12" s="3" customFormat="1" ht="55.5" customHeight="1">
      <c r="B40" s="133">
        <v>22</v>
      </c>
      <c r="C40" s="193" t="s">
        <v>57</v>
      </c>
      <c r="D40" s="193"/>
      <c r="E40" s="67">
        <f t="shared" si="8"/>
        <v>0.006666666666666667</v>
      </c>
      <c r="F40" s="25"/>
      <c r="G40" s="5">
        <v>6</v>
      </c>
      <c r="H40" s="33" t="str">
        <f t="shared" si="4"/>
        <v>Baik</v>
      </c>
      <c r="I40" s="5">
        <v>7</v>
      </c>
      <c r="J40" s="33" t="str">
        <f t="shared" si="5"/>
        <v>Sangat Baik</v>
      </c>
      <c r="K40" s="134">
        <f t="shared" si="6"/>
        <v>0.04</v>
      </c>
      <c r="L40" s="134">
        <f t="shared" si="7"/>
        <v>0.04666666666666667</v>
      </c>
    </row>
    <row r="41" spans="2:12" s="3" customFormat="1" ht="55.5" customHeight="1">
      <c r="B41" s="133">
        <v>23</v>
      </c>
      <c r="C41" s="193" t="s">
        <v>58</v>
      </c>
      <c r="D41" s="193"/>
      <c r="E41" s="67">
        <f t="shared" si="8"/>
        <v>0.006666666666666667</v>
      </c>
      <c r="F41" s="25"/>
      <c r="G41" s="5">
        <v>6</v>
      </c>
      <c r="H41" s="33" t="str">
        <f t="shared" si="4"/>
        <v>Baik</v>
      </c>
      <c r="I41" s="5">
        <v>7</v>
      </c>
      <c r="J41" s="33" t="str">
        <f t="shared" si="5"/>
        <v>Sangat Baik</v>
      </c>
      <c r="K41" s="134">
        <f t="shared" si="6"/>
        <v>0.04</v>
      </c>
      <c r="L41" s="134">
        <f t="shared" si="7"/>
        <v>0.04666666666666667</v>
      </c>
    </row>
    <row r="42" spans="2:12" s="3" customFormat="1" ht="55.5" customHeight="1">
      <c r="B42" s="133">
        <v>24</v>
      </c>
      <c r="C42" s="193" t="s">
        <v>59</v>
      </c>
      <c r="D42" s="193"/>
      <c r="E42" s="67">
        <f t="shared" si="8"/>
        <v>0.006666666666666667</v>
      </c>
      <c r="F42" s="25"/>
      <c r="G42" s="5">
        <v>6</v>
      </c>
      <c r="H42" s="33" t="str">
        <f t="shared" si="4"/>
        <v>Baik</v>
      </c>
      <c r="I42" s="5">
        <v>7</v>
      </c>
      <c r="J42" s="33" t="str">
        <f t="shared" si="5"/>
        <v>Sangat Baik</v>
      </c>
      <c r="K42" s="134">
        <f t="shared" si="6"/>
        <v>0.04</v>
      </c>
      <c r="L42" s="134">
        <f t="shared" si="7"/>
        <v>0.04666666666666667</v>
      </c>
    </row>
    <row r="43" spans="2:12" s="3" customFormat="1" ht="55.5" customHeight="1">
      <c r="B43" s="133">
        <v>25</v>
      </c>
      <c r="C43" s="193" t="s">
        <v>60</v>
      </c>
      <c r="D43" s="193"/>
      <c r="E43" s="67">
        <f t="shared" si="8"/>
        <v>0.006666666666666667</v>
      </c>
      <c r="F43" s="25"/>
      <c r="G43" s="5">
        <v>4</v>
      </c>
      <c r="H43" s="33" t="str">
        <f t="shared" si="4"/>
        <v>Cukup</v>
      </c>
      <c r="I43" s="5">
        <v>5</v>
      </c>
      <c r="J43" s="33" t="str">
        <f t="shared" si="5"/>
        <v>Lebih dari Cukup</v>
      </c>
      <c r="K43" s="134">
        <f t="shared" si="6"/>
        <v>0.02666666666666667</v>
      </c>
      <c r="L43" s="134">
        <f t="shared" si="7"/>
        <v>0.03333333333333333</v>
      </c>
    </row>
    <row r="44" spans="2:12" s="3" customFormat="1" ht="55.5" customHeight="1">
      <c r="B44" s="133">
        <v>26</v>
      </c>
      <c r="C44" s="193" t="s">
        <v>61</v>
      </c>
      <c r="D44" s="193"/>
      <c r="E44" s="67">
        <f t="shared" si="8"/>
        <v>0.006666666666666667</v>
      </c>
      <c r="F44" s="25"/>
      <c r="G44" s="5">
        <v>6</v>
      </c>
      <c r="H44" s="33" t="str">
        <f t="shared" si="4"/>
        <v>Baik</v>
      </c>
      <c r="I44" s="5">
        <v>7</v>
      </c>
      <c r="J44" s="33" t="str">
        <f t="shared" si="5"/>
        <v>Sangat Baik</v>
      </c>
      <c r="K44" s="134">
        <f t="shared" si="6"/>
        <v>0.04</v>
      </c>
      <c r="L44" s="134">
        <f t="shared" si="7"/>
        <v>0.04666666666666667</v>
      </c>
    </row>
    <row r="45" spans="2:12" s="3" customFormat="1" ht="55.5" customHeight="1">
      <c r="B45" s="133">
        <v>27</v>
      </c>
      <c r="C45" s="193" t="s">
        <v>62</v>
      </c>
      <c r="D45" s="193"/>
      <c r="E45" s="67">
        <f t="shared" si="8"/>
        <v>0.006666666666666667</v>
      </c>
      <c r="F45" s="25"/>
      <c r="G45" s="5">
        <v>6</v>
      </c>
      <c r="H45" s="33" t="str">
        <f t="shared" si="4"/>
        <v>Baik</v>
      </c>
      <c r="I45" s="5">
        <v>7</v>
      </c>
      <c r="J45" s="33" t="str">
        <f t="shared" si="5"/>
        <v>Sangat Baik</v>
      </c>
      <c r="K45" s="134">
        <f t="shared" si="6"/>
        <v>0.04</v>
      </c>
      <c r="L45" s="134">
        <f t="shared" si="7"/>
        <v>0.04666666666666667</v>
      </c>
    </row>
    <row r="46" spans="2:12" s="3" customFormat="1" ht="55.5" customHeight="1">
      <c r="B46" s="133">
        <v>28</v>
      </c>
      <c r="C46" s="193" t="s">
        <v>63</v>
      </c>
      <c r="D46" s="193"/>
      <c r="E46" s="67">
        <f t="shared" si="8"/>
        <v>0.006666666666666667</v>
      </c>
      <c r="F46" s="25"/>
      <c r="G46" s="5">
        <v>6</v>
      </c>
      <c r="H46" s="33" t="str">
        <f t="shared" si="4"/>
        <v>Baik</v>
      </c>
      <c r="I46" s="5">
        <v>7</v>
      </c>
      <c r="J46" s="33" t="str">
        <f t="shared" si="5"/>
        <v>Sangat Baik</v>
      </c>
      <c r="K46" s="134">
        <f t="shared" si="6"/>
        <v>0.04</v>
      </c>
      <c r="L46" s="134">
        <f t="shared" si="7"/>
        <v>0.04666666666666667</v>
      </c>
    </row>
    <row r="47" spans="2:12" s="3" customFormat="1" ht="15" customHeight="1">
      <c r="B47" s="133"/>
      <c r="C47" s="31"/>
      <c r="D47" s="31"/>
      <c r="E47" s="69"/>
      <c r="F47" s="70"/>
      <c r="G47" s="32"/>
      <c r="H47" s="33"/>
      <c r="I47" s="32"/>
      <c r="J47" s="33"/>
      <c r="K47" s="135"/>
      <c r="L47" s="135"/>
    </row>
    <row r="48" spans="3:12" s="3" customFormat="1" ht="15.75">
      <c r="C48" s="12" t="s">
        <v>3</v>
      </c>
      <c r="D48" s="12"/>
      <c r="E48" s="68"/>
      <c r="F48" s="12"/>
      <c r="G48" s="13">
        <f>AVERAGE(G29:G46)</f>
        <v>5.222222222222222</v>
      </c>
      <c r="H48" s="33" t="str">
        <f>IF(G48&gt;6,"Sangat baik",IF(G48&gt;5,"Baik",IF(G48&gt;4,"Lebih dari Cukup",IF(G48&gt;3,"Cukup",IF(G48&gt;2,"Perbaikan minor",IF(G48&gt;1,"Perbaikan mayor",IF(G48&gt;0,"Perbaikan menyeluruh dan  mendesak")))))))</f>
        <v>Baik</v>
      </c>
      <c r="I48" s="13">
        <f>AVERAGE(I29:I46)</f>
        <v>6.222222222222222</v>
      </c>
      <c r="J48" s="33" t="str">
        <f>IF(I48&gt;6,"Sangat baik",IF(I48&gt;5,"Baik",IF(I48&gt;4,"Lebih dari Cukup",IF(I48&gt;3,"Cukup",IF(I48&gt;2,"Perbaikan minor",IF(I48&gt;1,"Perbaikan mayor",IF(I48&gt;0,"Perbaikan menyeluruh dan  mendesak")))))))</f>
        <v>Sangat baik</v>
      </c>
      <c r="K48" s="135"/>
      <c r="L48" s="135"/>
    </row>
    <row r="49" spans="3:13" s="3" customFormat="1" ht="15" hidden="1">
      <c r="C49" s="71" t="s">
        <v>152</v>
      </c>
      <c r="D49" s="71"/>
      <c r="E49" s="72">
        <f>SUM(E29:E46)</f>
        <v>0.12000000000000001</v>
      </c>
      <c r="F49" s="71"/>
      <c r="G49" s="71"/>
      <c r="H49" s="73"/>
      <c r="I49" s="71"/>
      <c r="J49" s="71"/>
      <c r="K49" s="93">
        <f>SUM(K29:K46)</f>
        <v>0.6266666666666667</v>
      </c>
      <c r="L49" s="93">
        <f>SUM(L29:L46)</f>
        <v>0.7466666666666665</v>
      </c>
      <c r="M49" s="3">
        <f>7*E49</f>
        <v>0.8400000000000001</v>
      </c>
    </row>
    <row r="50" spans="3:12" s="3" customFormat="1" ht="15" hidden="1">
      <c r="C50" s="74" t="s">
        <v>154</v>
      </c>
      <c r="D50" s="74"/>
      <c r="E50" s="75"/>
      <c r="F50" s="74"/>
      <c r="G50" s="74"/>
      <c r="H50" s="76"/>
      <c r="I50" s="74"/>
      <c r="J50" s="74"/>
      <c r="K50" s="136">
        <f>(K49/M49)*100</f>
        <v>74.60317460317461</v>
      </c>
      <c r="L50" s="136">
        <f>(L49/M49)*100</f>
        <v>88.88888888888886</v>
      </c>
    </row>
    <row r="51" spans="5:12" s="3" customFormat="1" ht="15">
      <c r="E51" s="65"/>
      <c r="H51" s="34"/>
      <c r="K51" s="135"/>
      <c r="L51" s="135"/>
    </row>
    <row r="52" spans="1:12" s="7" customFormat="1" ht="18.75">
      <c r="A52" s="145" t="s">
        <v>64</v>
      </c>
      <c r="E52" s="66"/>
      <c r="H52" s="35"/>
      <c r="K52" s="137"/>
      <c r="L52" s="137"/>
    </row>
    <row r="53" spans="2:12" s="28" customFormat="1" ht="72" customHeight="1">
      <c r="B53" s="138"/>
      <c r="E53" s="29" t="s">
        <v>0</v>
      </c>
      <c r="F53" s="132" t="s">
        <v>192</v>
      </c>
      <c r="G53" s="132" t="s">
        <v>27</v>
      </c>
      <c r="H53" s="132" t="s">
        <v>13</v>
      </c>
      <c r="I53" s="132" t="s">
        <v>193</v>
      </c>
      <c r="J53" s="132" t="s">
        <v>13</v>
      </c>
      <c r="K53" s="92" t="s">
        <v>150</v>
      </c>
      <c r="L53" s="92" t="s">
        <v>151</v>
      </c>
    </row>
    <row r="54" spans="2:12" s="3" customFormat="1" ht="54.75" customHeight="1">
      <c r="B54" s="133">
        <v>29</v>
      </c>
      <c r="C54" s="197" t="s">
        <v>65</v>
      </c>
      <c r="D54" s="198"/>
      <c r="E54" s="67">
        <v>0.01</v>
      </c>
      <c r="F54" s="25"/>
      <c r="G54" s="5">
        <v>6</v>
      </c>
      <c r="H54" s="33" t="str">
        <f aca="true" t="shared" si="9" ref="H54:H63">IF(G54&gt;6,"Sangat Baik",IF(G54&gt;5,"Baik",IF(G54&gt;4,"Lebih dari Cukup",IF(G54&gt;3,"Cukup",IF(G54&gt;2,"Perbaikan minor",IF(G54&gt;1,"Perbaikan mayor",IF(G54&gt;0,"Perbaikan menyeluruh dan  mendesak")))))))</f>
        <v>Baik</v>
      </c>
      <c r="I54" s="5">
        <v>7</v>
      </c>
      <c r="J54" s="33" t="str">
        <f aca="true" t="shared" si="10" ref="J54:J63">IF(G54&gt;I54,"Capaian&gt;Target ?",IF(I54&gt;6,"Sangat Baik",IF(I54&gt;5,"Baik",IF(I54&gt;4,"Lebih dari Cukup",IF(I54&gt;3,"Cukup",IF(I54&gt;2,"Perbaikan minor",IF(I54&gt;1,"Perbaikan mayor",IF(I54&gt;0,"Perbaikan menyeluruh dan  mendesak"))))))))</f>
        <v>Sangat Baik</v>
      </c>
      <c r="K54" s="134">
        <f aca="true" t="shared" si="11" ref="K54:K63">E54*G54</f>
        <v>0.06</v>
      </c>
      <c r="L54" s="134">
        <f aca="true" t="shared" si="12" ref="L54:L63">I54*E54</f>
        <v>0.07</v>
      </c>
    </row>
    <row r="55" spans="2:12" s="3" customFormat="1" ht="54.75" customHeight="1">
      <c r="B55" s="133">
        <v>30</v>
      </c>
      <c r="C55" s="193" t="s">
        <v>66</v>
      </c>
      <c r="D55" s="193"/>
      <c r="E55" s="67">
        <v>0.01</v>
      </c>
      <c r="F55" s="25"/>
      <c r="G55" s="5">
        <v>6</v>
      </c>
      <c r="H55" s="33" t="str">
        <f t="shared" si="9"/>
        <v>Baik</v>
      </c>
      <c r="I55" s="5">
        <v>7</v>
      </c>
      <c r="J55" s="33" t="str">
        <f t="shared" si="10"/>
        <v>Sangat Baik</v>
      </c>
      <c r="K55" s="134">
        <f t="shared" si="11"/>
        <v>0.06</v>
      </c>
      <c r="L55" s="134">
        <f t="shared" si="12"/>
        <v>0.07</v>
      </c>
    </row>
    <row r="56" spans="2:12" s="3" customFormat="1" ht="54.75" customHeight="1">
      <c r="B56" s="133">
        <v>31</v>
      </c>
      <c r="C56" s="193" t="s">
        <v>67</v>
      </c>
      <c r="D56" s="193"/>
      <c r="E56" s="67">
        <v>0.01</v>
      </c>
      <c r="F56" s="25"/>
      <c r="G56" s="5">
        <v>4</v>
      </c>
      <c r="H56" s="33" t="str">
        <f t="shared" si="9"/>
        <v>Cukup</v>
      </c>
      <c r="I56" s="5">
        <v>5</v>
      </c>
      <c r="J56" s="33" t="str">
        <f t="shared" si="10"/>
        <v>Lebih dari Cukup</v>
      </c>
      <c r="K56" s="134">
        <f t="shared" si="11"/>
        <v>0.04</v>
      </c>
      <c r="L56" s="134">
        <f t="shared" si="12"/>
        <v>0.05</v>
      </c>
    </row>
    <row r="57" spans="2:12" s="3" customFormat="1" ht="54.75" customHeight="1">
      <c r="B57" s="133">
        <v>32</v>
      </c>
      <c r="C57" s="193" t="s">
        <v>68</v>
      </c>
      <c r="D57" s="193"/>
      <c r="E57" s="67">
        <v>0.01</v>
      </c>
      <c r="F57" s="25"/>
      <c r="G57" s="5">
        <v>3</v>
      </c>
      <c r="H57" s="33" t="str">
        <f t="shared" si="9"/>
        <v>Perbaikan minor</v>
      </c>
      <c r="I57" s="5">
        <v>4</v>
      </c>
      <c r="J57" s="33" t="str">
        <f t="shared" si="10"/>
        <v>Cukup</v>
      </c>
      <c r="K57" s="134">
        <f t="shared" si="11"/>
        <v>0.03</v>
      </c>
      <c r="L57" s="134">
        <f t="shared" si="12"/>
        <v>0.04</v>
      </c>
    </row>
    <row r="58" spans="2:12" s="3" customFormat="1" ht="54.75" customHeight="1">
      <c r="B58" s="133">
        <v>33</v>
      </c>
      <c r="C58" s="193" t="s">
        <v>69</v>
      </c>
      <c r="D58" s="193"/>
      <c r="E58" s="67">
        <v>0.01</v>
      </c>
      <c r="F58" s="25"/>
      <c r="G58" s="5">
        <v>3</v>
      </c>
      <c r="H58" s="33" t="str">
        <f t="shared" si="9"/>
        <v>Perbaikan minor</v>
      </c>
      <c r="I58" s="5">
        <v>4</v>
      </c>
      <c r="J58" s="33" t="str">
        <f t="shared" si="10"/>
        <v>Cukup</v>
      </c>
      <c r="K58" s="134">
        <f t="shared" si="11"/>
        <v>0.03</v>
      </c>
      <c r="L58" s="134">
        <f t="shared" si="12"/>
        <v>0.04</v>
      </c>
    </row>
    <row r="59" spans="2:12" s="3" customFormat="1" ht="54.75" customHeight="1">
      <c r="B59" s="133">
        <v>34</v>
      </c>
      <c r="C59" s="193" t="s">
        <v>70</v>
      </c>
      <c r="D59" s="193"/>
      <c r="E59" s="67">
        <v>0.01</v>
      </c>
      <c r="F59" s="25"/>
      <c r="G59" s="5">
        <v>6</v>
      </c>
      <c r="H59" s="33" t="str">
        <f t="shared" si="9"/>
        <v>Baik</v>
      </c>
      <c r="I59" s="5">
        <v>7</v>
      </c>
      <c r="J59" s="33" t="str">
        <f t="shared" si="10"/>
        <v>Sangat Baik</v>
      </c>
      <c r="K59" s="134">
        <f t="shared" si="11"/>
        <v>0.06</v>
      </c>
      <c r="L59" s="134">
        <f t="shared" si="12"/>
        <v>0.07</v>
      </c>
    </row>
    <row r="60" spans="2:12" s="3" customFormat="1" ht="69" customHeight="1">
      <c r="B60" s="133">
        <v>35</v>
      </c>
      <c r="C60" s="193" t="s">
        <v>71</v>
      </c>
      <c r="D60" s="193"/>
      <c r="E60" s="67">
        <v>0.01</v>
      </c>
      <c r="F60" s="25"/>
      <c r="G60" s="5">
        <v>5</v>
      </c>
      <c r="H60" s="33" t="str">
        <f t="shared" si="9"/>
        <v>Lebih dari Cukup</v>
      </c>
      <c r="I60" s="5">
        <v>6</v>
      </c>
      <c r="J60" s="33" t="str">
        <f t="shared" si="10"/>
        <v>Baik</v>
      </c>
      <c r="K60" s="134">
        <f t="shared" si="11"/>
        <v>0.05</v>
      </c>
      <c r="L60" s="134">
        <f t="shared" si="12"/>
        <v>0.06</v>
      </c>
    </row>
    <row r="61" spans="2:12" s="3" customFormat="1" ht="82.5" customHeight="1">
      <c r="B61" s="133">
        <v>36</v>
      </c>
      <c r="C61" s="193" t="s">
        <v>72</v>
      </c>
      <c r="D61" s="193"/>
      <c r="E61" s="67">
        <v>0.01</v>
      </c>
      <c r="F61" s="25"/>
      <c r="G61" s="5">
        <v>6</v>
      </c>
      <c r="H61" s="33" t="str">
        <f t="shared" si="9"/>
        <v>Baik</v>
      </c>
      <c r="I61" s="5">
        <v>7</v>
      </c>
      <c r="J61" s="33" t="str">
        <f t="shared" si="10"/>
        <v>Sangat Baik</v>
      </c>
      <c r="K61" s="134">
        <f t="shared" si="11"/>
        <v>0.06</v>
      </c>
      <c r="L61" s="134">
        <f t="shared" si="12"/>
        <v>0.07</v>
      </c>
    </row>
    <row r="62" spans="2:12" s="3" customFormat="1" ht="72" customHeight="1">
      <c r="B62" s="133">
        <v>36</v>
      </c>
      <c r="C62" s="193" t="s">
        <v>73</v>
      </c>
      <c r="D62" s="193"/>
      <c r="E62" s="67">
        <v>0.01</v>
      </c>
      <c r="F62" s="25"/>
      <c r="G62" s="5">
        <v>5</v>
      </c>
      <c r="H62" s="33" t="str">
        <f t="shared" si="9"/>
        <v>Lebih dari Cukup</v>
      </c>
      <c r="I62" s="5">
        <v>6</v>
      </c>
      <c r="J62" s="33" t="str">
        <f t="shared" si="10"/>
        <v>Baik</v>
      </c>
      <c r="K62" s="134">
        <f t="shared" si="11"/>
        <v>0.05</v>
      </c>
      <c r="L62" s="134">
        <f t="shared" si="12"/>
        <v>0.06</v>
      </c>
    </row>
    <row r="63" spans="2:12" s="3" customFormat="1" ht="81" customHeight="1">
      <c r="B63" s="133">
        <v>38</v>
      </c>
      <c r="C63" s="193" t="s">
        <v>74</v>
      </c>
      <c r="D63" s="193"/>
      <c r="E63" s="67">
        <v>0.01</v>
      </c>
      <c r="F63" s="25"/>
      <c r="G63" s="5">
        <v>6</v>
      </c>
      <c r="H63" s="33" t="str">
        <f t="shared" si="9"/>
        <v>Baik</v>
      </c>
      <c r="I63" s="5">
        <v>7</v>
      </c>
      <c r="J63" s="33" t="str">
        <f t="shared" si="10"/>
        <v>Sangat Baik</v>
      </c>
      <c r="K63" s="134">
        <f t="shared" si="11"/>
        <v>0.06</v>
      </c>
      <c r="L63" s="134">
        <f t="shared" si="12"/>
        <v>0.07</v>
      </c>
    </row>
    <row r="64" spans="5:12" s="3" customFormat="1" ht="21.75" customHeight="1">
      <c r="E64" s="65"/>
      <c r="H64" s="34"/>
      <c r="K64" s="135"/>
      <c r="L64" s="135"/>
    </row>
    <row r="65" spans="3:12" s="3" customFormat="1" ht="31.5">
      <c r="C65" s="12" t="s">
        <v>3</v>
      </c>
      <c r="D65" s="12"/>
      <c r="E65" s="68"/>
      <c r="F65" s="12"/>
      <c r="G65" s="13">
        <f>AVERAGE(G54:G63)</f>
        <v>5</v>
      </c>
      <c r="H65" s="33" t="str">
        <f>IF(G65&gt;6,"Sangat baik",IF(G65&gt;5,"Baik",IF(G65&gt;4,"Lebih dari Cukup",IF(G65&gt;3,"Cukup",IF(G65&gt;2,"Perbaikan minor",IF(G65&gt;1,"Perbaikan mayor",IF(G65&gt;0,"Perbaikan menyeluruh dan  mendesak")))))))</f>
        <v>Lebih dari Cukup</v>
      </c>
      <c r="I65" s="77">
        <f>AVERAGE(I54:I64)</f>
        <v>6</v>
      </c>
      <c r="J65" s="33" t="str">
        <f>IF(I65&gt;6,"Sangat baik",IF(I65&gt;5,"Baik",IF(I65&gt;4,"Lebih dari Cukup",IF(I65&gt;3,"Cukup",IF(I65&gt;2,"Perbaikan minor",IF(I65&gt;1,"Perbaikan mayor",IF(I65&gt;0,"Perbaikan menyeluruh dan  mendesak")))))))</f>
        <v>Baik</v>
      </c>
      <c r="K65" s="134"/>
      <c r="L65" s="134"/>
    </row>
    <row r="66" spans="3:13" s="3" customFormat="1" ht="15" hidden="1">
      <c r="C66" s="71" t="s">
        <v>152</v>
      </c>
      <c r="D66" s="71"/>
      <c r="E66" s="72">
        <f>SUM(E54:E63)</f>
        <v>0.09999999999999999</v>
      </c>
      <c r="F66" s="71"/>
      <c r="G66" s="71"/>
      <c r="H66" s="73"/>
      <c r="I66" s="71"/>
      <c r="J66" s="71"/>
      <c r="K66" s="139">
        <f>SUM(K54:K63)</f>
        <v>0.5</v>
      </c>
      <c r="L66" s="139">
        <f>SUM(L54:L63)</f>
        <v>0.6000000000000001</v>
      </c>
      <c r="M66" s="3">
        <f>7*E66</f>
        <v>0.7</v>
      </c>
    </row>
    <row r="67" spans="3:12" s="3" customFormat="1" ht="15" hidden="1">
      <c r="C67" s="74" t="s">
        <v>154</v>
      </c>
      <c r="D67" s="74"/>
      <c r="E67" s="75"/>
      <c r="F67" s="74"/>
      <c r="G67" s="74"/>
      <c r="H67" s="76"/>
      <c r="I67" s="74"/>
      <c r="J67" s="74"/>
      <c r="K67" s="140">
        <f>(K66/M66)*100</f>
        <v>71.42857142857143</v>
      </c>
      <c r="L67" s="140">
        <f>(L66/M66)*100</f>
        <v>85.71428571428574</v>
      </c>
    </row>
    <row r="68" spans="5:12" s="3" customFormat="1" ht="15">
      <c r="E68" s="65"/>
      <c r="H68" s="34"/>
      <c r="K68" s="135"/>
      <c r="L68" s="135"/>
    </row>
    <row r="69" spans="1:12" s="7" customFormat="1" ht="18.75">
      <c r="A69" s="104" t="s">
        <v>75</v>
      </c>
      <c r="E69" s="66"/>
      <c r="H69" s="35"/>
      <c r="K69" s="137"/>
      <c r="L69" s="137"/>
    </row>
    <row r="70" spans="2:12" s="28" customFormat="1" ht="72" customHeight="1">
      <c r="B70" s="138"/>
      <c r="E70" s="29" t="s">
        <v>0</v>
      </c>
      <c r="F70" s="132" t="s">
        <v>192</v>
      </c>
      <c r="G70" s="132" t="s">
        <v>27</v>
      </c>
      <c r="H70" s="132" t="s">
        <v>13</v>
      </c>
      <c r="I70" s="132" t="s">
        <v>193</v>
      </c>
      <c r="J70" s="132" t="s">
        <v>13</v>
      </c>
      <c r="K70" s="92" t="s">
        <v>150</v>
      </c>
      <c r="L70" s="92" t="s">
        <v>151</v>
      </c>
    </row>
    <row r="71" spans="2:12" s="3" customFormat="1" ht="55.5" customHeight="1">
      <c r="B71" s="133">
        <v>39</v>
      </c>
      <c r="C71" s="193" t="s">
        <v>194</v>
      </c>
      <c r="D71" s="193"/>
      <c r="E71" s="67">
        <v>0</v>
      </c>
      <c r="F71" s="25"/>
      <c r="G71" s="5">
        <v>7</v>
      </c>
      <c r="H71" s="33" t="str">
        <f aca="true" t="shared" si="13" ref="H71:H82">IF(G71&gt;6,"Sangat Baik",IF(G71&gt;5,"Baik",IF(G71&gt;4,"Lebih dari Cukup",IF(G71&gt;3,"Cukup",IF(G71&gt;2,"Perbaikan minor",IF(G71&gt;1,"Perbaikan mayor",IF(G71&gt;0,"Perbaikan menyeluruh dan  mendesak")))))))</f>
        <v>Sangat Baik</v>
      </c>
      <c r="I71" s="5">
        <v>7</v>
      </c>
      <c r="J71" s="33" t="str">
        <f aca="true" t="shared" si="14" ref="J71:J82">IF(G71&gt;I71,"Capaian&gt;Target ?",IF(I71&gt;6,"Sangat Baik",IF(I71&gt;5,"Baik",IF(I71&gt;4,"Lebih dari Cukup",IF(I71&gt;3,"Cukup",IF(I71&gt;2,"Perbaikan minor",IF(I71&gt;1,"Perbaikan mayor",IF(I71&gt;0,"Perbaikan menyeluruh dan  mendesak"))))))))</f>
        <v>Sangat Baik</v>
      </c>
      <c r="K71" s="134">
        <f aca="true" t="shared" si="15" ref="K71:K82">E71*G71</f>
        <v>0</v>
      </c>
      <c r="L71" s="134">
        <f aca="true" t="shared" si="16" ref="L71:L82">I71*E71</f>
        <v>0</v>
      </c>
    </row>
    <row r="72" spans="2:12" s="3" customFormat="1" ht="55.5" customHeight="1">
      <c r="B72" s="133">
        <v>40</v>
      </c>
      <c r="C72" s="193" t="s">
        <v>76</v>
      </c>
      <c r="D72" s="193"/>
      <c r="E72" s="67">
        <v>0.01</v>
      </c>
      <c r="F72" s="25"/>
      <c r="G72" s="5">
        <v>7</v>
      </c>
      <c r="H72" s="33" t="str">
        <f t="shared" si="13"/>
        <v>Sangat Baik</v>
      </c>
      <c r="I72" s="5">
        <v>7</v>
      </c>
      <c r="J72" s="33" t="str">
        <f t="shared" si="14"/>
        <v>Sangat Baik</v>
      </c>
      <c r="K72" s="134">
        <f t="shared" si="15"/>
        <v>0.07</v>
      </c>
      <c r="L72" s="134">
        <f t="shared" si="16"/>
        <v>0.07</v>
      </c>
    </row>
    <row r="73" spans="2:12" s="3" customFormat="1" ht="55.5" customHeight="1">
      <c r="B73" s="133">
        <v>41</v>
      </c>
      <c r="C73" s="193" t="s">
        <v>77</v>
      </c>
      <c r="D73" s="193"/>
      <c r="E73" s="67">
        <v>0.01</v>
      </c>
      <c r="F73" s="25"/>
      <c r="G73" s="5">
        <v>1</v>
      </c>
      <c r="H73" s="33" t="str">
        <f t="shared" si="13"/>
        <v>Perbaikan menyeluruh dan  mendesak</v>
      </c>
      <c r="I73" s="5">
        <v>2</v>
      </c>
      <c r="J73" s="33" t="str">
        <f t="shared" si="14"/>
        <v>Perbaikan mayor</v>
      </c>
      <c r="K73" s="134">
        <f t="shared" si="15"/>
        <v>0.01</v>
      </c>
      <c r="L73" s="134">
        <f t="shared" si="16"/>
        <v>0.02</v>
      </c>
    </row>
    <row r="74" spans="2:12" s="3" customFormat="1" ht="55.5" customHeight="1">
      <c r="B74" s="133">
        <v>42</v>
      </c>
      <c r="C74" s="193" t="s">
        <v>78</v>
      </c>
      <c r="D74" s="193"/>
      <c r="E74" s="67">
        <v>0.01</v>
      </c>
      <c r="F74" s="25"/>
      <c r="G74" s="5">
        <v>2</v>
      </c>
      <c r="H74" s="33" t="str">
        <f t="shared" si="13"/>
        <v>Perbaikan mayor</v>
      </c>
      <c r="I74" s="5">
        <v>4</v>
      </c>
      <c r="J74" s="33" t="str">
        <f t="shared" si="14"/>
        <v>Cukup</v>
      </c>
      <c r="K74" s="134">
        <f t="shared" si="15"/>
        <v>0.02</v>
      </c>
      <c r="L74" s="134">
        <f t="shared" si="16"/>
        <v>0.04</v>
      </c>
    </row>
    <row r="75" spans="2:12" s="3" customFormat="1" ht="55.5" customHeight="1">
      <c r="B75" s="133">
        <v>43</v>
      </c>
      <c r="C75" s="193" t="s">
        <v>79</v>
      </c>
      <c r="D75" s="193"/>
      <c r="E75" s="67">
        <v>0.01</v>
      </c>
      <c r="F75" s="25"/>
      <c r="G75" s="5">
        <v>7</v>
      </c>
      <c r="H75" s="33" t="str">
        <f t="shared" si="13"/>
        <v>Sangat Baik</v>
      </c>
      <c r="I75" s="5">
        <v>7</v>
      </c>
      <c r="J75" s="33" t="str">
        <f t="shared" si="14"/>
        <v>Sangat Baik</v>
      </c>
      <c r="K75" s="134">
        <f t="shared" si="15"/>
        <v>0.07</v>
      </c>
      <c r="L75" s="134">
        <f t="shared" si="16"/>
        <v>0.07</v>
      </c>
    </row>
    <row r="76" spans="2:12" s="3" customFormat="1" ht="55.5" customHeight="1">
      <c r="B76" s="133">
        <v>44</v>
      </c>
      <c r="C76" s="193" t="s">
        <v>80</v>
      </c>
      <c r="D76" s="193"/>
      <c r="E76" s="67">
        <v>0.01</v>
      </c>
      <c r="F76" s="25"/>
      <c r="G76" s="5">
        <v>7</v>
      </c>
      <c r="H76" s="33" t="str">
        <f t="shared" si="13"/>
        <v>Sangat Baik</v>
      </c>
      <c r="I76" s="5">
        <v>7</v>
      </c>
      <c r="J76" s="33" t="str">
        <f t="shared" si="14"/>
        <v>Sangat Baik</v>
      </c>
      <c r="K76" s="134">
        <f t="shared" si="15"/>
        <v>0.07</v>
      </c>
      <c r="L76" s="134">
        <f t="shared" si="16"/>
        <v>0.07</v>
      </c>
    </row>
    <row r="77" spans="2:12" s="3" customFormat="1" ht="55.5" customHeight="1">
      <c r="B77" s="133">
        <v>45</v>
      </c>
      <c r="C77" s="193" t="s">
        <v>81</v>
      </c>
      <c r="D77" s="193"/>
      <c r="E77" s="67">
        <v>0.01</v>
      </c>
      <c r="F77" s="25"/>
      <c r="G77" s="5">
        <v>6</v>
      </c>
      <c r="H77" s="33" t="str">
        <f t="shared" si="13"/>
        <v>Baik</v>
      </c>
      <c r="I77" s="5">
        <v>7</v>
      </c>
      <c r="J77" s="33" t="str">
        <f t="shared" si="14"/>
        <v>Sangat Baik</v>
      </c>
      <c r="K77" s="134">
        <f t="shared" si="15"/>
        <v>0.06</v>
      </c>
      <c r="L77" s="134">
        <f t="shared" si="16"/>
        <v>0.07</v>
      </c>
    </row>
    <row r="78" spans="2:12" s="3" customFormat="1" ht="55.5" customHeight="1">
      <c r="B78" s="133">
        <v>46</v>
      </c>
      <c r="C78" s="193" t="s">
        <v>82</v>
      </c>
      <c r="D78" s="193"/>
      <c r="E78" s="67">
        <v>0.01</v>
      </c>
      <c r="F78" s="25"/>
      <c r="G78" s="5">
        <v>7</v>
      </c>
      <c r="H78" s="33" t="str">
        <f t="shared" si="13"/>
        <v>Sangat Baik</v>
      </c>
      <c r="I78" s="5">
        <v>7</v>
      </c>
      <c r="J78" s="33" t="str">
        <f t="shared" si="14"/>
        <v>Sangat Baik</v>
      </c>
      <c r="K78" s="134">
        <f t="shared" si="15"/>
        <v>0.07</v>
      </c>
      <c r="L78" s="134">
        <f t="shared" si="16"/>
        <v>0.07</v>
      </c>
    </row>
    <row r="79" spans="2:12" s="3" customFormat="1" ht="55.5" customHeight="1">
      <c r="B79" s="133">
        <v>47</v>
      </c>
      <c r="C79" s="193" t="s">
        <v>83</v>
      </c>
      <c r="D79" s="193"/>
      <c r="E79" s="67">
        <v>0.01</v>
      </c>
      <c r="F79" s="25"/>
      <c r="G79" s="5">
        <v>6</v>
      </c>
      <c r="H79" s="33" t="str">
        <f t="shared" si="13"/>
        <v>Baik</v>
      </c>
      <c r="I79" s="5">
        <v>7</v>
      </c>
      <c r="J79" s="33" t="str">
        <f t="shared" si="14"/>
        <v>Sangat Baik</v>
      </c>
      <c r="K79" s="134">
        <f t="shared" si="15"/>
        <v>0.06</v>
      </c>
      <c r="L79" s="134">
        <f t="shared" si="16"/>
        <v>0.07</v>
      </c>
    </row>
    <row r="80" spans="2:12" s="3" customFormat="1" ht="55.5" customHeight="1">
      <c r="B80" s="133">
        <v>48</v>
      </c>
      <c r="C80" s="193" t="s">
        <v>84</v>
      </c>
      <c r="D80" s="193"/>
      <c r="E80" s="67">
        <v>0.01</v>
      </c>
      <c r="F80" s="25"/>
      <c r="G80" s="5">
        <v>7</v>
      </c>
      <c r="H80" s="33" t="str">
        <f t="shared" si="13"/>
        <v>Sangat Baik</v>
      </c>
      <c r="I80" s="5">
        <v>7</v>
      </c>
      <c r="J80" s="33" t="str">
        <f t="shared" si="14"/>
        <v>Sangat Baik</v>
      </c>
      <c r="K80" s="134">
        <f t="shared" si="15"/>
        <v>0.07</v>
      </c>
      <c r="L80" s="134">
        <f t="shared" si="16"/>
        <v>0.07</v>
      </c>
    </row>
    <row r="81" spans="2:12" s="3" customFormat="1" ht="55.5" customHeight="1">
      <c r="B81" s="133">
        <v>49</v>
      </c>
      <c r="C81" s="193" t="s">
        <v>85</v>
      </c>
      <c r="D81" s="193"/>
      <c r="E81" s="67">
        <v>0.01</v>
      </c>
      <c r="F81" s="25"/>
      <c r="G81" s="5">
        <v>4</v>
      </c>
      <c r="H81" s="33" t="str">
        <f t="shared" si="13"/>
        <v>Cukup</v>
      </c>
      <c r="I81" s="5">
        <v>5</v>
      </c>
      <c r="J81" s="33" t="str">
        <f t="shared" si="14"/>
        <v>Lebih dari Cukup</v>
      </c>
      <c r="K81" s="134">
        <f t="shared" si="15"/>
        <v>0.04</v>
      </c>
      <c r="L81" s="134">
        <f t="shared" si="16"/>
        <v>0.05</v>
      </c>
    </row>
    <row r="82" spans="2:12" s="3" customFormat="1" ht="55.5" customHeight="1">
      <c r="B82" s="133">
        <v>50</v>
      </c>
      <c r="C82" s="193" t="s">
        <v>86</v>
      </c>
      <c r="D82" s="193"/>
      <c r="E82" s="67">
        <v>0.01</v>
      </c>
      <c r="F82" s="25"/>
      <c r="G82" s="5">
        <v>4</v>
      </c>
      <c r="H82" s="33" t="str">
        <f t="shared" si="13"/>
        <v>Cukup</v>
      </c>
      <c r="I82" s="5">
        <v>5</v>
      </c>
      <c r="J82" s="33" t="str">
        <f t="shared" si="14"/>
        <v>Lebih dari Cukup</v>
      </c>
      <c r="K82" s="134">
        <f t="shared" si="15"/>
        <v>0.04</v>
      </c>
      <c r="L82" s="134">
        <f t="shared" si="16"/>
        <v>0.05</v>
      </c>
    </row>
    <row r="83" spans="5:12" s="3" customFormat="1" ht="15">
      <c r="E83" s="65"/>
      <c r="H83" s="34"/>
      <c r="K83" s="135"/>
      <c r="L83" s="135"/>
    </row>
    <row r="84" spans="3:12" s="3" customFormat="1" ht="19.5" customHeight="1">
      <c r="C84" s="12" t="s">
        <v>3</v>
      </c>
      <c r="D84" s="12"/>
      <c r="E84" s="68"/>
      <c r="F84" s="12"/>
      <c r="G84" s="18">
        <f>AVERAGE(G71:G82)</f>
        <v>5.416666666666667</v>
      </c>
      <c r="H84" s="33" t="str">
        <f>IF(G84&gt;6,"Sangat baik",IF(G84&gt;5,"Baik",IF(G84&gt;4,"Lebih dari Cukup",IF(G84&gt;3,"Cukup",IF(G84&gt;2,"Perbaikan minor",IF(G84&gt;1,"Perbaikan mayor",IF(G84&gt;0,"Perbaikan menyeluruh dan  mendesak")))))))</f>
        <v>Baik</v>
      </c>
      <c r="I84" s="18">
        <f>AVERAGE(I80:I82)</f>
        <v>5.666666666666667</v>
      </c>
      <c r="J84" s="33" t="str">
        <f>IF(I84&gt;6,"Sangat baik",IF(I84&gt;5,"Baik",IF(I84&gt;4,"Lebih dari Cukup",IF(I84&gt;3,"Cukup",IF(I84&gt;2,"Perbaikan minor",IF(I84&gt;1,"Perbaikan mayor",IF(I84&gt;0,"Perbaikan menyeluruh dan  mendesak")))))))</f>
        <v>Baik</v>
      </c>
      <c r="K84" s="134">
        <f>SUM(K71:K82)</f>
        <v>0.5800000000000001</v>
      </c>
      <c r="L84" s="134"/>
    </row>
    <row r="85" spans="3:13" s="3" customFormat="1" ht="15" hidden="1">
      <c r="C85" s="71" t="s">
        <v>152</v>
      </c>
      <c r="D85" s="71"/>
      <c r="E85" s="72">
        <f>SUM(E71:E82)</f>
        <v>0.10999999999999999</v>
      </c>
      <c r="F85" s="71"/>
      <c r="G85" s="71"/>
      <c r="H85" s="73"/>
      <c r="I85" s="71"/>
      <c r="J85" s="71"/>
      <c r="K85" s="139">
        <f>SUM(K71:K82)</f>
        <v>0.5800000000000001</v>
      </c>
      <c r="L85" s="139">
        <f>SUM(L71:L82)</f>
        <v>0.6500000000000001</v>
      </c>
      <c r="M85" s="3">
        <f>7*E85</f>
        <v>0.7699999999999999</v>
      </c>
    </row>
    <row r="86" spans="3:12" s="3" customFormat="1" ht="15" hidden="1">
      <c r="C86" s="74" t="s">
        <v>154</v>
      </c>
      <c r="D86" s="74"/>
      <c r="E86" s="75"/>
      <c r="F86" s="74"/>
      <c r="G86" s="74"/>
      <c r="H86" s="76"/>
      <c r="I86" s="74"/>
      <c r="J86" s="74"/>
      <c r="K86" s="140">
        <f>(K85/M85)*100</f>
        <v>75.32467532467534</v>
      </c>
      <c r="L86" s="140">
        <f>(L85/M85)*100</f>
        <v>84.41558441558445</v>
      </c>
    </row>
    <row r="87" spans="5:12" s="3" customFormat="1" ht="15">
      <c r="E87" s="65"/>
      <c r="H87" s="34"/>
      <c r="K87" s="135"/>
      <c r="L87" s="135"/>
    </row>
    <row r="88" spans="1:12" s="7" customFormat="1" ht="18.75">
      <c r="A88" s="144" t="s">
        <v>87</v>
      </c>
      <c r="E88" s="66"/>
      <c r="H88" s="35"/>
      <c r="K88" s="137"/>
      <c r="L88" s="137"/>
    </row>
    <row r="89" spans="2:12" s="28" customFormat="1" ht="72" customHeight="1">
      <c r="B89" s="138"/>
      <c r="E89" s="29" t="s">
        <v>0</v>
      </c>
      <c r="F89" s="132" t="s">
        <v>192</v>
      </c>
      <c r="G89" s="132" t="s">
        <v>27</v>
      </c>
      <c r="H89" s="132" t="s">
        <v>13</v>
      </c>
      <c r="I89" s="132" t="s">
        <v>193</v>
      </c>
      <c r="J89" s="132" t="s">
        <v>13</v>
      </c>
      <c r="K89" s="92" t="s">
        <v>150</v>
      </c>
      <c r="L89" s="92" t="s">
        <v>151</v>
      </c>
    </row>
    <row r="90" spans="2:12" s="3" customFormat="1" ht="63.75" customHeight="1">
      <c r="B90" s="133">
        <v>51</v>
      </c>
      <c r="C90" s="193" t="s">
        <v>88</v>
      </c>
      <c r="D90" s="193"/>
      <c r="E90" s="67">
        <v>0.01</v>
      </c>
      <c r="F90" s="25"/>
      <c r="G90" s="5">
        <v>6</v>
      </c>
      <c r="H90" s="33" t="str">
        <f aca="true" t="shared" si="17" ref="H90:H99">IF(G90&gt;6,"Sangat Baik",IF(G90&gt;5,"Baik",IF(G90&gt;4,"Lebih dari Cukup",IF(G90&gt;3,"Cukup",IF(G90&gt;2,"Perbaikan minor",IF(G90&gt;1,"Perbaikan mayor",IF(G90&gt;0,"Perbaikan menyeluruh dan  mendesak")))))))</f>
        <v>Baik</v>
      </c>
      <c r="I90" s="5">
        <v>7</v>
      </c>
      <c r="J90" s="33" t="str">
        <f aca="true" t="shared" si="18" ref="J90:J99">IF(G90&gt;I90,"Capaian&gt;Target ?",IF(I90&gt;6,"Sangat Baik",IF(I90&gt;5,"Baik",IF(I90&gt;4,"Lebih dari Cukup",IF(I90&gt;3,"Cukup",IF(I90&gt;2,"Perbaikan minor",IF(I90&gt;1,"Perbaikan mayor",IF(I90&gt;0,"Perbaikan menyeluruh dan  mendesak"))))))))</f>
        <v>Sangat Baik</v>
      </c>
      <c r="K90" s="134">
        <f aca="true" t="shared" si="19" ref="K90:K99">E90*G90</f>
        <v>0.06</v>
      </c>
      <c r="L90" s="134">
        <f aca="true" t="shared" si="20" ref="L90:L99">I90*E90</f>
        <v>0.07</v>
      </c>
    </row>
    <row r="91" spans="2:12" s="3" customFormat="1" ht="52.5" customHeight="1">
      <c r="B91" s="133">
        <v>52</v>
      </c>
      <c r="C91" s="193" t="s">
        <v>89</v>
      </c>
      <c r="D91" s="193"/>
      <c r="E91" s="67">
        <v>0.01</v>
      </c>
      <c r="F91" s="25"/>
      <c r="G91" s="5">
        <v>5</v>
      </c>
      <c r="H91" s="33" t="str">
        <f t="shared" si="17"/>
        <v>Lebih dari Cukup</v>
      </c>
      <c r="I91" s="5">
        <v>6</v>
      </c>
      <c r="J91" s="33" t="str">
        <f t="shared" si="18"/>
        <v>Baik</v>
      </c>
      <c r="K91" s="134">
        <f t="shared" si="19"/>
        <v>0.05</v>
      </c>
      <c r="L91" s="134">
        <f t="shared" si="20"/>
        <v>0.06</v>
      </c>
    </row>
    <row r="92" spans="2:12" s="3" customFormat="1" ht="51.75" customHeight="1">
      <c r="B92" s="133">
        <v>53</v>
      </c>
      <c r="C92" s="193" t="s">
        <v>90</v>
      </c>
      <c r="D92" s="193"/>
      <c r="E92" s="67">
        <v>0.01</v>
      </c>
      <c r="F92" s="25"/>
      <c r="G92" s="5">
        <v>5</v>
      </c>
      <c r="H92" s="33" t="str">
        <f t="shared" si="17"/>
        <v>Lebih dari Cukup</v>
      </c>
      <c r="I92" s="5">
        <v>6</v>
      </c>
      <c r="J92" s="33" t="str">
        <f t="shared" si="18"/>
        <v>Baik</v>
      </c>
      <c r="K92" s="134">
        <f t="shared" si="19"/>
        <v>0.05</v>
      </c>
      <c r="L92" s="134">
        <f t="shared" si="20"/>
        <v>0.06</v>
      </c>
    </row>
    <row r="93" spans="2:12" s="3" customFormat="1" ht="81.75" customHeight="1">
      <c r="B93" s="133">
        <v>54</v>
      </c>
      <c r="C93" s="193" t="s">
        <v>91</v>
      </c>
      <c r="D93" s="193"/>
      <c r="E93" s="67">
        <v>0.01</v>
      </c>
      <c r="F93" s="25"/>
      <c r="G93" s="5">
        <v>4</v>
      </c>
      <c r="H93" s="33" t="str">
        <f t="shared" si="17"/>
        <v>Cukup</v>
      </c>
      <c r="I93" s="5">
        <v>4</v>
      </c>
      <c r="J93" s="33" t="str">
        <f t="shared" si="18"/>
        <v>Cukup</v>
      </c>
      <c r="K93" s="134">
        <f t="shared" si="19"/>
        <v>0.04</v>
      </c>
      <c r="L93" s="134">
        <f t="shared" si="20"/>
        <v>0.04</v>
      </c>
    </row>
    <row r="94" spans="2:12" s="3" customFormat="1" ht="81.75" customHeight="1">
      <c r="B94" s="133">
        <v>55</v>
      </c>
      <c r="C94" s="193" t="s">
        <v>92</v>
      </c>
      <c r="D94" s="193"/>
      <c r="E94" s="67">
        <v>0.01</v>
      </c>
      <c r="F94" s="25"/>
      <c r="G94" s="5">
        <v>4</v>
      </c>
      <c r="H94" s="33" t="str">
        <f t="shared" si="17"/>
        <v>Cukup</v>
      </c>
      <c r="I94" s="5">
        <v>4</v>
      </c>
      <c r="J94" s="33" t="str">
        <f t="shared" si="18"/>
        <v>Cukup</v>
      </c>
      <c r="K94" s="134">
        <f t="shared" si="19"/>
        <v>0.04</v>
      </c>
      <c r="L94" s="134">
        <f t="shared" si="20"/>
        <v>0.04</v>
      </c>
    </row>
    <row r="95" spans="2:12" s="3" customFormat="1" ht="71.25" customHeight="1">
      <c r="B95" s="133">
        <v>56</v>
      </c>
      <c r="C95" s="193" t="s">
        <v>93</v>
      </c>
      <c r="D95" s="193"/>
      <c r="E95" s="67">
        <v>0.01</v>
      </c>
      <c r="F95" s="25"/>
      <c r="G95" s="5">
        <v>6</v>
      </c>
      <c r="H95" s="33" t="str">
        <f t="shared" si="17"/>
        <v>Baik</v>
      </c>
      <c r="I95" s="5">
        <v>7</v>
      </c>
      <c r="J95" s="33" t="str">
        <f t="shared" si="18"/>
        <v>Sangat Baik</v>
      </c>
      <c r="K95" s="134">
        <f t="shared" si="19"/>
        <v>0.06</v>
      </c>
      <c r="L95" s="134">
        <f t="shared" si="20"/>
        <v>0.07</v>
      </c>
    </row>
    <row r="96" spans="2:12" s="3" customFormat="1" ht="66.75" customHeight="1">
      <c r="B96" s="133">
        <v>57</v>
      </c>
      <c r="C96" s="193" t="s">
        <v>94</v>
      </c>
      <c r="D96" s="193"/>
      <c r="E96" s="67">
        <v>0.01</v>
      </c>
      <c r="F96" s="25"/>
      <c r="G96" s="5">
        <v>5</v>
      </c>
      <c r="H96" s="33" t="str">
        <f t="shared" si="17"/>
        <v>Lebih dari Cukup</v>
      </c>
      <c r="I96" s="5">
        <v>6</v>
      </c>
      <c r="J96" s="33" t="str">
        <f t="shared" si="18"/>
        <v>Baik</v>
      </c>
      <c r="K96" s="134">
        <f t="shared" si="19"/>
        <v>0.05</v>
      </c>
      <c r="L96" s="134">
        <f t="shared" si="20"/>
        <v>0.06</v>
      </c>
    </row>
    <row r="97" spans="2:12" s="3" customFormat="1" ht="51.75" customHeight="1">
      <c r="B97" s="133">
        <v>58</v>
      </c>
      <c r="C97" s="193" t="s">
        <v>95</v>
      </c>
      <c r="D97" s="193"/>
      <c r="E97" s="67">
        <v>0.01</v>
      </c>
      <c r="F97" s="25"/>
      <c r="G97" s="5">
        <v>5</v>
      </c>
      <c r="H97" s="33" t="str">
        <f t="shared" si="17"/>
        <v>Lebih dari Cukup</v>
      </c>
      <c r="I97" s="5">
        <v>6</v>
      </c>
      <c r="J97" s="33" t="str">
        <f t="shared" si="18"/>
        <v>Baik</v>
      </c>
      <c r="K97" s="134">
        <f t="shared" si="19"/>
        <v>0.05</v>
      </c>
      <c r="L97" s="134">
        <f t="shared" si="20"/>
        <v>0.06</v>
      </c>
    </row>
    <row r="98" spans="2:12" s="3" customFormat="1" ht="36.75" customHeight="1">
      <c r="B98" s="133">
        <v>59</v>
      </c>
      <c r="C98" s="193" t="s">
        <v>96</v>
      </c>
      <c r="D98" s="193"/>
      <c r="E98" s="67">
        <v>0.01</v>
      </c>
      <c r="F98" s="25"/>
      <c r="G98" s="5">
        <v>5</v>
      </c>
      <c r="H98" s="33" t="str">
        <f t="shared" si="17"/>
        <v>Lebih dari Cukup</v>
      </c>
      <c r="I98" s="5">
        <v>6</v>
      </c>
      <c r="J98" s="33" t="str">
        <f t="shared" si="18"/>
        <v>Baik</v>
      </c>
      <c r="K98" s="134">
        <f t="shared" si="19"/>
        <v>0.05</v>
      </c>
      <c r="L98" s="134">
        <f t="shared" si="20"/>
        <v>0.06</v>
      </c>
    </row>
    <row r="99" spans="2:12" s="3" customFormat="1" ht="37.5" customHeight="1">
      <c r="B99" s="133">
        <v>60</v>
      </c>
      <c r="C99" s="193" t="s">
        <v>97</v>
      </c>
      <c r="D99" s="193"/>
      <c r="E99" s="67">
        <v>0.01</v>
      </c>
      <c r="F99" s="25"/>
      <c r="G99" s="5">
        <v>7</v>
      </c>
      <c r="H99" s="33" t="str">
        <f t="shared" si="17"/>
        <v>Sangat Baik</v>
      </c>
      <c r="I99" s="5">
        <v>7</v>
      </c>
      <c r="J99" s="33" t="str">
        <f t="shared" si="18"/>
        <v>Sangat Baik</v>
      </c>
      <c r="K99" s="134">
        <f t="shared" si="19"/>
        <v>0.07</v>
      </c>
      <c r="L99" s="134">
        <f t="shared" si="20"/>
        <v>0.07</v>
      </c>
    </row>
    <row r="100" spans="2:12" s="3" customFormat="1" ht="22.5" customHeight="1">
      <c r="B100" s="133"/>
      <c r="E100" s="65"/>
      <c r="H100" s="34"/>
      <c r="K100" s="135"/>
      <c r="L100" s="135"/>
    </row>
    <row r="101" spans="3:12" s="3" customFormat="1" ht="19.5" customHeight="1">
      <c r="C101" s="12" t="s">
        <v>3</v>
      </c>
      <c r="D101" s="12"/>
      <c r="E101" s="68"/>
      <c r="F101" s="12"/>
      <c r="G101" s="18">
        <f>AVERAGE(G90:G99)</f>
        <v>5.2</v>
      </c>
      <c r="H101" s="33" t="str">
        <f>IF(G101&gt;6,"Sangat baik",IF(G101&gt;5,"Baik",IF(G101&gt;4,"Lebih dari Cukup",IF(G101&gt;3,"Cukup",IF(G101&gt;2,"Perbaikan minor",IF(G101&gt;1,"Perbaikan mayor",IF(G101&gt;0,"Perbaikan menyeluruh dan  mendesak")))))))</f>
        <v>Baik</v>
      </c>
      <c r="I101" s="18">
        <f>AVERAGE(I90:I99)</f>
        <v>5.9</v>
      </c>
      <c r="J101" s="33" t="str">
        <f>IF(I101&gt;6,"Sangat baik",IF(I101&gt;5,"Baik",IF(I101&gt;4,"Lebih dari Cukup",IF(I101&gt;3,"Cukup",IF(I101&gt;2,"Perbaikan minor",IF(I101&gt;1,"Perbaikan mayor",IF(I101&gt;0,"Perbaikan menyeluruh dan  mendesak")))))))</f>
        <v>Baik</v>
      </c>
      <c r="K101" s="134"/>
      <c r="L101" s="134"/>
    </row>
    <row r="102" spans="3:13" s="3" customFormat="1" ht="15" hidden="1">
      <c r="C102" s="71" t="s">
        <v>152</v>
      </c>
      <c r="D102" s="71"/>
      <c r="E102" s="72">
        <f>SUM(E90:E99)</f>
        <v>0.09999999999999999</v>
      </c>
      <c r="F102" s="71"/>
      <c r="G102" s="71"/>
      <c r="H102" s="73"/>
      <c r="I102" s="71"/>
      <c r="J102" s="71"/>
      <c r="K102" s="139">
        <f>SUM(K90:K99)</f>
        <v>0.52</v>
      </c>
      <c r="L102" s="139">
        <f>SUM(L90:L99)</f>
        <v>0.5900000000000001</v>
      </c>
      <c r="M102" s="3">
        <f>7*E102</f>
        <v>0.7</v>
      </c>
    </row>
    <row r="103" spans="3:12" s="3" customFormat="1" ht="15" hidden="1">
      <c r="C103" s="74" t="s">
        <v>154</v>
      </c>
      <c r="D103" s="74"/>
      <c r="E103" s="75"/>
      <c r="F103" s="74"/>
      <c r="G103" s="74"/>
      <c r="H103" s="76"/>
      <c r="I103" s="74"/>
      <c r="J103" s="74"/>
      <c r="K103" s="140">
        <f>(K102/M102)*100</f>
        <v>74.28571428571429</v>
      </c>
      <c r="L103" s="140">
        <f>(L102/M102)*100</f>
        <v>84.28571428571429</v>
      </c>
    </row>
    <row r="104" spans="5:12" s="3" customFormat="1" ht="15">
      <c r="E104" s="65"/>
      <c r="H104" s="34"/>
      <c r="K104" s="135"/>
      <c r="L104" s="135"/>
    </row>
    <row r="105" spans="1:12" s="7" customFormat="1" ht="18.75">
      <c r="A105" s="144" t="s">
        <v>98</v>
      </c>
      <c r="E105" s="66"/>
      <c r="H105" s="35"/>
      <c r="K105" s="137"/>
      <c r="L105" s="137"/>
    </row>
    <row r="106" spans="2:12" s="28" customFormat="1" ht="72" customHeight="1">
      <c r="B106" s="138"/>
      <c r="E106" s="29" t="s">
        <v>0</v>
      </c>
      <c r="F106" s="132" t="s">
        <v>192</v>
      </c>
      <c r="G106" s="132" t="s">
        <v>27</v>
      </c>
      <c r="H106" s="132" t="s">
        <v>13</v>
      </c>
      <c r="I106" s="132" t="s">
        <v>193</v>
      </c>
      <c r="J106" s="132" t="s">
        <v>13</v>
      </c>
      <c r="K106" s="92" t="s">
        <v>150</v>
      </c>
      <c r="L106" s="92" t="s">
        <v>151</v>
      </c>
    </row>
    <row r="107" spans="2:12" s="3" customFormat="1" ht="48" customHeight="1">
      <c r="B107" s="133">
        <v>61</v>
      </c>
      <c r="C107" s="195" t="s">
        <v>99</v>
      </c>
      <c r="D107" s="196"/>
      <c r="E107" s="67">
        <f>10/1500</f>
        <v>0.006666666666666667</v>
      </c>
      <c r="F107" s="25"/>
      <c r="G107" s="5">
        <v>6</v>
      </c>
      <c r="H107" s="33" t="str">
        <f aca="true" t="shared" si="21" ref="H107:H121">IF(G107&gt;6,"Sangat Baik",IF(G107&gt;5,"Baik",IF(G107&gt;4,"Lebih dari Cukup",IF(G107&gt;3,"Cukup",IF(G107&gt;2,"Perbaikan minor",IF(G107&gt;1,"Perbaikan mayor",IF(G107&gt;0,"Perbaikan menyeluruh dan  mendesak")))))))</f>
        <v>Baik</v>
      </c>
      <c r="I107" s="5">
        <v>7</v>
      </c>
      <c r="J107" s="33" t="str">
        <f aca="true" t="shared" si="22" ref="J107:J121">IF(G107&gt;I107,"Capaian&gt;Target ?",IF(I107&gt;6,"Sangat Baik",IF(I107&gt;5,"Baik",IF(I107&gt;4,"Lebih dari Cukup",IF(I107&gt;3,"Cukup",IF(I107&gt;2,"Perbaikan minor",IF(I107&gt;1,"Perbaikan mayor",IF(I107&gt;0,"Perbaikan menyeluruh dan  mendesak"))))))))</f>
        <v>Sangat Baik</v>
      </c>
      <c r="K107" s="134">
        <f aca="true" t="shared" si="23" ref="K107:K121">E107*G107</f>
        <v>0.04</v>
      </c>
      <c r="L107" s="134">
        <f aca="true" t="shared" si="24" ref="L107:L121">I107*E107</f>
        <v>0.04666666666666667</v>
      </c>
    </row>
    <row r="108" spans="2:12" s="3" customFormat="1" ht="48" customHeight="1">
      <c r="B108" s="133">
        <v>62</v>
      </c>
      <c r="C108" s="195" t="s">
        <v>100</v>
      </c>
      <c r="D108" s="196"/>
      <c r="E108" s="67">
        <f aca="true" t="shared" si="25" ref="E108:E121">10/1500</f>
        <v>0.006666666666666667</v>
      </c>
      <c r="F108" s="25"/>
      <c r="G108" s="5">
        <v>4</v>
      </c>
      <c r="H108" s="33" t="str">
        <f t="shared" si="21"/>
        <v>Cukup</v>
      </c>
      <c r="I108" s="5">
        <v>5</v>
      </c>
      <c r="J108" s="33" t="str">
        <f t="shared" si="22"/>
        <v>Lebih dari Cukup</v>
      </c>
      <c r="K108" s="134">
        <f t="shared" si="23"/>
        <v>0.02666666666666667</v>
      </c>
      <c r="L108" s="134">
        <f t="shared" si="24"/>
        <v>0.03333333333333333</v>
      </c>
    </row>
    <row r="109" spans="2:12" s="3" customFormat="1" ht="48" customHeight="1">
      <c r="B109" s="133">
        <v>63</v>
      </c>
      <c r="C109" s="195" t="s">
        <v>101</v>
      </c>
      <c r="D109" s="196"/>
      <c r="E109" s="67">
        <f t="shared" si="25"/>
        <v>0.006666666666666667</v>
      </c>
      <c r="F109" s="25"/>
      <c r="G109" s="5">
        <v>3</v>
      </c>
      <c r="H109" s="33" t="str">
        <f t="shared" si="21"/>
        <v>Perbaikan minor</v>
      </c>
      <c r="I109" s="5">
        <v>4</v>
      </c>
      <c r="J109" s="33" t="str">
        <f t="shared" si="22"/>
        <v>Cukup</v>
      </c>
      <c r="K109" s="134">
        <f t="shared" si="23"/>
        <v>0.02</v>
      </c>
      <c r="L109" s="134">
        <f t="shared" si="24"/>
        <v>0.02666666666666667</v>
      </c>
    </row>
    <row r="110" spans="2:12" s="3" customFormat="1" ht="48" customHeight="1">
      <c r="B110" s="133">
        <v>64</v>
      </c>
      <c r="C110" s="195" t="s">
        <v>102</v>
      </c>
      <c r="D110" s="196"/>
      <c r="E110" s="67">
        <f t="shared" si="25"/>
        <v>0.006666666666666667</v>
      </c>
      <c r="F110" s="25"/>
      <c r="G110" s="5">
        <v>2</v>
      </c>
      <c r="H110" s="33" t="str">
        <f t="shared" si="21"/>
        <v>Perbaikan mayor</v>
      </c>
      <c r="I110" s="5">
        <v>3</v>
      </c>
      <c r="J110" s="33" t="str">
        <f t="shared" si="22"/>
        <v>Perbaikan minor</v>
      </c>
      <c r="K110" s="134">
        <f t="shared" si="23"/>
        <v>0.013333333333333334</v>
      </c>
      <c r="L110" s="134">
        <f t="shared" si="24"/>
        <v>0.02</v>
      </c>
    </row>
    <row r="111" spans="2:12" s="3" customFormat="1" ht="48" customHeight="1">
      <c r="B111" s="133">
        <v>65</v>
      </c>
      <c r="C111" s="195" t="s">
        <v>103</v>
      </c>
      <c r="D111" s="196"/>
      <c r="E111" s="67">
        <f t="shared" si="25"/>
        <v>0.006666666666666667</v>
      </c>
      <c r="F111" s="25"/>
      <c r="G111" s="5">
        <v>4</v>
      </c>
      <c r="H111" s="33" t="str">
        <f t="shared" si="21"/>
        <v>Cukup</v>
      </c>
      <c r="I111" s="5">
        <v>4</v>
      </c>
      <c r="J111" s="33" t="str">
        <f t="shared" si="22"/>
        <v>Cukup</v>
      </c>
      <c r="K111" s="134">
        <f t="shared" si="23"/>
        <v>0.02666666666666667</v>
      </c>
      <c r="L111" s="134">
        <f t="shared" si="24"/>
        <v>0.02666666666666667</v>
      </c>
    </row>
    <row r="112" spans="2:12" s="3" customFormat="1" ht="48" customHeight="1">
      <c r="B112" s="133">
        <v>66</v>
      </c>
      <c r="C112" s="195" t="s">
        <v>104</v>
      </c>
      <c r="D112" s="196"/>
      <c r="E112" s="67">
        <f t="shared" si="25"/>
        <v>0.006666666666666667</v>
      </c>
      <c r="F112" s="25"/>
      <c r="G112" s="5">
        <v>4</v>
      </c>
      <c r="H112" s="33" t="str">
        <f t="shared" si="21"/>
        <v>Cukup</v>
      </c>
      <c r="I112" s="5">
        <v>4</v>
      </c>
      <c r="J112" s="33" t="str">
        <f t="shared" si="22"/>
        <v>Cukup</v>
      </c>
      <c r="K112" s="134">
        <f t="shared" si="23"/>
        <v>0.02666666666666667</v>
      </c>
      <c r="L112" s="134">
        <f t="shared" si="24"/>
        <v>0.02666666666666667</v>
      </c>
    </row>
    <row r="113" spans="2:12" s="3" customFormat="1" ht="69" customHeight="1">
      <c r="B113" s="133">
        <v>67</v>
      </c>
      <c r="C113" s="195" t="s">
        <v>105</v>
      </c>
      <c r="D113" s="196"/>
      <c r="E113" s="67">
        <f t="shared" si="25"/>
        <v>0.006666666666666667</v>
      </c>
      <c r="F113" s="25"/>
      <c r="G113" s="5">
        <v>6</v>
      </c>
      <c r="H113" s="33" t="str">
        <f t="shared" si="21"/>
        <v>Baik</v>
      </c>
      <c r="I113" s="5">
        <v>6</v>
      </c>
      <c r="J113" s="33" t="str">
        <f t="shared" si="22"/>
        <v>Baik</v>
      </c>
      <c r="K113" s="134">
        <f t="shared" si="23"/>
        <v>0.04</v>
      </c>
      <c r="L113" s="134">
        <f t="shared" si="24"/>
        <v>0.04</v>
      </c>
    </row>
    <row r="114" spans="2:12" s="3" customFormat="1" ht="45" customHeight="1">
      <c r="B114" s="133">
        <v>68</v>
      </c>
      <c r="C114" s="195" t="s">
        <v>106</v>
      </c>
      <c r="D114" s="196"/>
      <c r="E114" s="67">
        <f t="shared" si="25"/>
        <v>0.006666666666666667</v>
      </c>
      <c r="F114" s="25"/>
      <c r="G114" s="5">
        <v>2</v>
      </c>
      <c r="H114" s="33" t="str">
        <f t="shared" si="21"/>
        <v>Perbaikan mayor</v>
      </c>
      <c r="I114" s="5">
        <v>3</v>
      </c>
      <c r="J114" s="33" t="str">
        <f t="shared" si="22"/>
        <v>Perbaikan minor</v>
      </c>
      <c r="K114" s="134">
        <f t="shared" si="23"/>
        <v>0.013333333333333334</v>
      </c>
      <c r="L114" s="134">
        <f t="shared" si="24"/>
        <v>0.02</v>
      </c>
    </row>
    <row r="115" spans="2:12" s="3" customFormat="1" ht="45" customHeight="1">
      <c r="B115" s="133">
        <v>69</v>
      </c>
      <c r="C115" s="193" t="s">
        <v>107</v>
      </c>
      <c r="D115" s="193"/>
      <c r="E115" s="67">
        <f t="shared" si="25"/>
        <v>0.006666666666666667</v>
      </c>
      <c r="F115" s="25"/>
      <c r="G115" s="5">
        <v>2</v>
      </c>
      <c r="H115" s="33" t="str">
        <f t="shared" si="21"/>
        <v>Perbaikan mayor</v>
      </c>
      <c r="I115" s="5">
        <v>3</v>
      </c>
      <c r="J115" s="33" t="str">
        <f t="shared" si="22"/>
        <v>Perbaikan minor</v>
      </c>
      <c r="K115" s="134">
        <f t="shared" si="23"/>
        <v>0.013333333333333334</v>
      </c>
      <c r="L115" s="134">
        <f t="shared" si="24"/>
        <v>0.02</v>
      </c>
    </row>
    <row r="116" spans="2:12" s="3" customFormat="1" ht="45" customHeight="1">
      <c r="B116" s="133">
        <v>70</v>
      </c>
      <c r="C116" s="193" t="s">
        <v>108</v>
      </c>
      <c r="D116" s="193"/>
      <c r="E116" s="67">
        <f t="shared" si="25"/>
        <v>0.006666666666666667</v>
      </c>
      <c r="F116" s="25"/>
      <c r="G116" s="5">
        <v>7</v>
      </c>
      <c r="H116" s="33" t="str">
        <f t="shared" si="21"/>
        <v>Sangat Baik</v>
      </c>
      <c r="I116" s="5">
        <v>7</v>
      </c>
      <c r="J116" s="33" t="str">
        <f t="shared" si="22"/>
        <v>Sangat Baik</v>
      </c>
      <c r="K116" s="134">
        <f t="shared" si="23"/>
        <v>0.04666666666666667</v>
      </c>
      <c r="L116" s="134">
        <f t="shared" si="24"/>
        <v>0.04666666666666667</v>
      </c>
    </row>
    <row r="117" spans="2:12" s="3" customFormat="1" ht="57" customHeight="1">
      <c r="B117" s="133">
        <v>71</v>
      </c>
      <c r="C117" s="193" t="s">
        <v>109</v>
      </c>
      <c r="D117" s="193"/>
      <c r="E117" s="67">
        <f t="shared" si="25"/>
        <v>0.006666666666666667</v>
      </c>
      <c r="F117" s="25"/>
      <c r="G117" s="5">
        <v>6</v>
      </c>
      <c r="H117" s="33" t="str">
        <f t="shared" si="21"/>
        <v>Baik</v>
      </c>
      <c r="I117" s="5">
        <v>7</v>
      </c>
      <c r="J117" s="33" t="str">
        <f t="shared" si="22"/>
        <v>Sangat Baik</v>
      </c>
      <c r="K117" s="134">
        <f t="shared" si="23"/>
        <v>0.04</v>
      </c>
      <c r="L117" s="134">
        <f t="shared" si="24"/>
        <v>0.04666666666666667</v>
      </c>
    </row>
    <row r="118" spans="2:12" s="3" customFormat="1" ht="66.75" customHeight="1">
      <c r="B118" s="133">
        <v>72</v>
      </c>
      <c r="C118" s="193" t="s">
        <v>110</v>
      </c>
      <c r="D118" s="193"/>
      <c r="E118" s="67">
        <f t="shared" si="25"/>
        <v>0.006666666666666667</v>
      </c>
      <c r="F118" s="25"/>
      <c r="G118" s="5">
        <v>4</v>
      </c>
      <c r="H118" s="33" t="str">
        <f t="shared" si="21"/>
        <v>Cukup</v>
      </c>
      <c r="I118" s="5">
        <v>5</v>
      </c>
      <c r="J118" s="33" t="str">
        <f t="shared" si="22"/>
        <v>Lebih dari Cukup</v>
      </c>
      <c r="K118" s="134">
        <f t="shared" si="23"/>
        <v>0.02666666666666667</v>
      </c>
      <c r="L118" s="134">
        <f t="shared" si="24"/>
        <v>0.03333333333333333</v>
      </c>
    </row>
    <row r="119" spans="2:12" s="3" customFormat="1" ht="45" customHeight="1">
      <c r="B119" s="133">
        <v>73</v>
      </c>
      <c r="C119" s="193" t="s">
        <v>111</v>
      </c>
      <c r="D119" s="193"/>
      <c r="E119" s="67">
        <f t="shared" si="25"/>
        <v>0.006666666666666667</v>
      </c>
      <c r="F119" s="25"/>
      <c r="G119" s="5">
        <v>7</v>
      </c>
      <c r="H119" s="33" t="str">
        <f t="shared" si="21"/>
        <v>Sangat Baik</v>
      </c>
      <c r="I119" s="5">
        <v>7</v>
      </c>
      <c r="J119" s="33" t="str">
        <f t="shared" si="22"/>
        <v>Sangat Baik</v>
      </c>
      <c r="K119" s="134">
        <f t="shared" si="23"/>
        <v>0.04666666666666667</v>
      </c>
      <c r="L119" s="134">
        <f t="shared" si="24"/>
        <v>0.04666666666666667</v>
      </c>
    </row>
    <row r="120" spans="2:12" s="3" customFormat="1" ht="45" customHeight="1">
      <c r="B120" s="133">
        <v>74</v>
      </c>
      <c r="C120" s="193" t="s">
        <v>112</v>
      </c>
      <c r="D120" s="193"/>
      <c r="E120" s="67">
        <f t="shared" si="25"/>
        <v>0.006666666666666667</v>
      </c>
      <c r="F120" s="25"/>
      <c r="G120" s="5">
        <v>4</v>
      </c>
      <c r="H120" s="33" t="str">
        <f t="shared" si="21"/>
        <v>Cukup</v>
      </c>
      <c r="I120" s="5">
        <v>4</v>
      </c>
      <c r="J120" s="33" t="str">
        <f t="shared" si="22"/>
        <v>Cukup</v>
      </c>
      <c r="K120" s="134">
        <f t="shared" si="23"/>
        <v>0.02666666666666667</v>
      </c>
      <c r="L120" s="134">
        <f t="shared" si="24"/>
        <v>0.02666666666666667</v>
      </c>
    </row>
    <row r="121" spans="2:12" s="3" customFormat="1" ht="45" customHeight="1">
      <c r="B121" s="133">
        <v>75</v>
      </c>
      <c r="C121" s="193" t="s">
        <v>113</v>
      </c>
      <c r="D121" s="193"/>
      <c r="E121" s="67">
        <f t="shared" si="25"/>
        <v>0.006666666666666667</v>
      </c>
      <c r="F121" s="25"/>
      <c r="G121" s="5">
        <v>5</v>
      </c>
      <c r="H121" s="33" t="str">
        <f t="shared" si="21"/>
        <v>Lebih dari Cukup</v>
      </c>
      <c r="I121" s="5">
        <v>6</v>
      </c>
      <c r="J121" s="33" t="str">
        <f t="shared" si="22"/>
        <v>Baik</v>
      </c>
      <c r="K121" s="134">
        <f t="shared" si="23"/>
        <v>0.03333333333333333</v>
      </c>
      <c r="L121" s="134">
        <f t="shared" si="24"/>
        <v>0.04</v>
      </c>
    </row>
    <row r="122" spans="5:12" s="3" customFormat="1" ht="15">
      <c r="E122" s="65"/>
      <c r="H122" s="34"/>
      <c r="K122" s="135"/>
      <c r="L122" s="135"/>
    </row>
    <row r="123" spans="3:12" s="3" customFormat="1" ht="19.5" customHeight="1">
      <c r="C123" s="12" t="s">
        <v>3</v>
      </c>
      <c r="D123" s="12"/>
      <c r="E123" s="68"/>
      <c r="F123" s="12"/>
      <c r="G123" s="18">
        <f>AVERAGE(G107:G121)</f>
        <v>4.4</v>
      </c>
      <c r="H123" s="33" t="str">
        <f>IF(G123&gt;6,"Sangat baik",IF(G123&gt;5,"Baik",IF(G123&gt;4,"Lebih dari Cukup",IF(G123&gt;3,"Cukup",IF(G123&gt;2,"Perbaikan minor",IF(G123&gt;1,"Perbaikan mayor",IF(G123&gt;0,"Perbaikan menyeluruh dan  mendesak")))))))</f>
        <v>Lebih dari Cukup</v>
      </c>
      <c r="I123" s="18">
        <f>AVERAGE(I107:I121)</f>
        <v>5</v>
      </c>
      <c r="J123" s="33" t="str">
        <f>IF(I123&gt;6,"Sangat baik",IF(I123&gt;5,"Baik",IF(I123&gt;4,"Lebih dari Cukup",IF(I123&gt;3,"Cukup",IF(I123&gt;2,"Perbaikan minor",IF(I123&gt;1,"Perbaikan mayor",IF(I123&gt;0,"Perbaikan menyeluruh dan  mendesak")))))))</f>
        <v>Lebih dari Cukup</v>
      </c>
      <c r="K123" s="134"/>
      <c r="L123" s="134"/>
    </row>
    <row r="124" spans="3:13" s="3" customFormat="1" ht="15" hidden="1">
      <c r="C124" s="71" t="s">
        <v>152</v>
      </c>
      <c r="D124" s="71"/>
      <c r="E124" s="72">
        <f>SUM(E107:E121)</f>
        <v>0.1</v>
      </c>
      <c r="F124" s="71"/>
      <c r="G124" s="71"/>
      <c r="H124" s="73"/>
      <c r="I124" s="71"/>
      <c r="J124" s="71"/>
      <c r="K124" s="93">
        <f>SUM(K107:K121)</f>
        <v>0.44000000000000006</v>
      </c>
      <c r="L124" s="93">
        <f>SUM(L107:L121)</f>
        <v>0.5000000000000001</v>
      </c>
      <c r="M124" s="3">
        <f>7*E124</f>
        <v>0.7000000000000001</v>
      </c>
    </row>
    <row r="125" spans="3:12" s="3" customFormat="1" ht="15" hidden="1">
      <c r="C125" s="74" t="s">
        <v>154</v>
      </c>
      <c r="D125" s="74"/>
      <c r="E125" s="75"/>
      <c r="F125" s="74"/>
      <c r="G125" s="74"/>
      <c r="H125" s="76"/>
      <c r="I125" s="74"/>
      <c r="J125" s="74"/>
      <c r="K125" s="140">
        <f>(K124/M124)*100</f>
        <v>62.857142857142854</v>
      </c>
      <c r="L125" s="140">
        <f>(L124/M124)*100</f>
        <v>71.42857142857144</v>
      </c>
    </row>
    <row r="126" spans="5:12" s="3" customFormat="1" ht="15">
      <c r="E126" s="65"/>
      <c r="H126" s="34"/>
      <c r="K126" s="135"/>
      <c r="L126" s="135"/>
    </row>
    <row r="127" spans="1:12" s="7" customFormat="1" ht="18.75">
      <c r="A127" s="144" t="s">
        <v>114</v>
      </c>
      <c r="B127" s="22"/>
      <c r="C127" s="22"/>
      <c r="E127" s="66"/>
      <c r="H127" s="35"/>
      <c r="K127" s="137"/>
      <c r="L127" s="137"/>
    </row>
    <row r="128" spans="2:12" s="28" customFormat="1" ht="72" customHeight="1">
      <c r="B128" s="138"/>
      <c r="E128" s="29" t="s">
        <v>0</v>
      </c>
      <c r="F128" s="132" t="s">
        <v>192</v>
      </c>
      <c r="G128" s="132" t="s">
        <v>27</v>
      </c>
      <c r="H128" s="132" t="s">
        <v>13</v>
      </c>
      <c r="I128" s="132" t="s">
        <v>193</v>
      </c>
      <c r="J128" s="132" t="s">
        <v>13</v>
      </c>
      <c r="K128" s="92" t="s">
        <v>150</v>
      </c>
      <c r="L128" s="92" t="s">
        <v>151</v>
      </c>
    </row>
    <row r="129" spans="2:12" s="3" customFormat="1" ht="73.5" customHeight="1">
      <c r="B129" s="133">
        <v>76</v>
      </c>
      <c r="C129" s="193" t="s">
        <v>115</v>
      </c>
      <c r="D129" s="193"/>
      <c r="E129" s="67">
        <v>0.008</v>
      </c>
      <c r="F129" s="25"/>
      <c r="G129" s="5">
        <v>4</v>
      </c>
      <c r="H129" s="33" t="str">
        <f aca="true" t="shared" si="26" ref="H129:H138">IF(G129&gt;6,"Sangat Baik",IF(G129&gt;5,"Baik",IF(G129&gt;4,"Lebih dari Cukup",IF(G129&gt;3,"Cukup",IF(G129&gt;2,"Perbaikan minor",IF(G129&gt;1,"Perbaikan mayor",IF(G129&gt;0,"Perbaikan menyeluruh dan  mendesak")))))))</f>
        <v>Cukup</v>
      </c>
      <c r="I129" s="5">
        <v>5</v>
      </c>
      <c r="J129" s="33" t="str">
        <f aca="true" t="shared" si="27" ref="J129:J138">IF(G129&gt;I129,"Capaian&gt;Target ?",IF(I129&gt;6,"Sangat Baik",IF(I129&gt;5,"Baik",IF(I129&gt;4,"Lebih dari Cukup",IF(I129&gt;3,"Cukup",IF(I129&gt;2,"Perbaikan minor",IF(I129&gt;1,"Perbaikan mayor",IF(I129&gt;0,"Perbaikan menyeluruh dan  mendesak"))))))))</f>
        <v>Lebih dari Cukup</v>
      </c>
      <c r="K129" s="134">
        <f aca="true" t="shared" si="28" ref="K129:K138">E129*G129</f>
        <v>0.032</v>
      </c>
      <c r="L129" s="134">
        <f aca="true" t="shared" si="29" ref="L129:L138">I129*E129</f>
        <v>0.04</v>
      </c>
    </row>
    <row r="130" spans="2:12" s="3" customFormat="1" ht="55.5" customHeight="1">
      <c r="B130" s="133">
        <v>77</v>
      </c>
      <c r="C130" s="193" t="s">
        <v>116</v>
      </c>
      <c r="D130" s="193"/>
      <c r="E130" s="67">
        <v>0.008</v>
      </c>
      <c r="F130" s="25"/>
      <c r="G130" s="5">
        <v>2</v>
      </c>
      <c r="H130" s="33" t="str">
        <f t="shared" si="26"/>
        <v>Perbaikan mayor</v>
      </c>
      <c r="I130" s="5">
        <v>3</v>
      </c>
      <c r="J130" s="33" t="str">
        <f t="shared" si="27"/>
        <v>Perbaikan minor</v>
      </c>
      <c r="K130" s="134">
        <f t="shared" si="28"/>
        <v>0.016</v>
      </c>
      <c r="L130" s="134">
        <f t="shared" si="29"/>
        <v>0.024</v>
      </c>
    </row>
    <row r="131" spans="2:12" s="3" customFormat="1" ht="55.5" customHeight="1">
      <c r="B131" s="133">
        <v>78</v>
      </c>
      <c r="C131" s="193" t="s">
        <v>117</v>
      </c>
      <c r="D131" s="193"/>
      <c r="E131" s="67">
        <v>0.008</v>
      </c>
      <c r="F131" s="25"/>
      <c r="G131" s="5">
        <v>3</v>
      </c>
      <c r="H131" s="33" t="str">
        <f t="shared" si="26"/>
        <v>Perbaikan minor</v>
      </c>
      <c r="I131" s="5">
        <v>4</v>
      </c>
      <c r="J131" s="33" t="str">
        <f t="shared" si="27"/>
        <v>Cukup</v>
      </c>
      <c r="K131" s="134">
        <f t="shared" si="28"/>
        <v>0.024</v>
      </c>
      <c r="L131" s="134">
        <f t="shared" si="29"/>
        <v>0.032</v>
      </c>
    </row>
    <row r="132" spans="2:12" s="3" customFormat="1" ht="55.5" customHeight="1">
      <c r="B132" s="133">
        <v>79</v>
      </c>
      <c r="C132" s="193" t="s">
        <v>210</v>
      </c>
      <c r="D132" s="193"/>
      <c r="E132" s="67">
        <v>0.008</v>
      </c>
      <c r="F132" s="25"/>
      <c r="G132" s="5">
        <v>4</v>
      </c>
      <c r="H132" s="33" t="str">
        <f t="shared" si="26"/>
        <v>Cukup</v>
      </c>
      <c r="I132" s="5">
        <v>5</v>
      </c>
      <c r="J132" s="33" t="str">
        <f t="shared" si="27"/>
        <v>Lebih dari Cukup</v>
      </c>
      <c r="K132" s="134">
        <f t="shared" si="28"/>
        <v>0.032</v>
      </c>
      <c r="L132" s="134">
        <f t="shared" si="29"/>
        <v>0.04</v>
      </c>
    </row>
    <row r="133" spans="2:12" s="3" customFormat="1" ht="55.5" customHeight="1">
      <c r="B133" s="133">
        <v>80</v>
      </c>
      <c r="C133" s="193" t="s">
        <v>211</v>
      </c>
      <c r="D133" s="193"/>
      <c r="E133" s="67">
        <v>0.008</v>
      </c>
      <c r="F133" s="25"/>
      <c r="G133" s="5">
        <v>4</v>
      </c>
      <c r="H133" s="33" t="str">
        <f t="shared" si="26"/>
        <v>Cukup</v>
      </c>
      <c r="I133" s="5">
        <v>5</v>
      </c>
      <c r="J133" s="33" t="str">
        <f t="shared" si="27"/>
        <v>Lebih dari Cukup</v>
      </c>
      <c r="K133" s="134">
        <f t="shared" si="28"/>
        <v>0.032</v>
      </c>
      <c r="L133" s="134">
        <f t="shared" si="29"/>
        <v>0.04</v>
      </c>
    </row>
    <row r="134" spans="2:12" s="3" customFormat="1" ht="55.5" customHeight="1">
      <c r="B134" s="133">
        <v>81</v>
      </c>
      <c r="C134" s="193" t="s">
        <v>212</v>
      </c>
      <c r="D134" s="193"/>
      <c r="E134" s="67">
        <v>0.008</v>
      </c>
      <c r="F134" s="25"/>
      <c r="G134" s="5">
        <v>5</v>
      </c>
      <c r="H134" s="33" t="str">
        <f t="shared" si="26"/>
        <v>Lebih dari Cukup</v>
      </c>
      <c r="I134" s="5">
        <v>6</v>
      </c>
      <c r="J134" s="33" t="str">
        <f t="shared" si="27"/>
        <v>Baik</v>
      </c>
      <c r="K134" s="134">
        <f t="shared" si="28"/>
        <v>0.04</v>
      </c>
      <c r="L134" s="134">
        <f t="shared" si="29"/>
        <v>0.048</v>
      </c>
    </row>
    <row r="135" spans="2:12" s="3" customFormat="1" ht="55.5" customHeight="1">
      <c r="B135" s="133">
        <v>82</v>
      </c>
      <c r="C135" s="193" t="s">
        <v>118</v>
      </c>
      <c r="D135" s="193"/>
      <c r="E135" s="67">
        <v>0.008</v>
      </c>
      <c r="F135" s="25"/>
      <c r="G135" s="5">
        <v>4</v>
      </c>
      <c r="H135" s="33" t="str">
        <f t="shared" si="26"/>
        <v>Cukup</v>
      </c>
      <c r="I135" s="5">
        <v>5</v>
      </c>
      <c r="J135" s="33" t="str">
        <f t="shared" si="27"/>
        <v>Lebih dari Cukup</v>
      </c>
      <c r="K135" s="134">
        <f t="shared" si="28"/>
        <v>0.032</v>
      </c>
      <c r="L135" s="134">
        <f t="shared" si="29"/>
        <v>0.04</v>
      </c>
    </row>
    <row r="136" spans="2:12" s="3" customFormat="1" ht="55.5" customHeight="1">
      <c r="B136" s="133">
        <v>83</v>
      </c>
      <c r="C136" s="193" t="s">
        <v>119</v>
      </c>
      <c r="D136" s="193"/>
      <c r="E136" s="67">
        <v>0.008</v>
      </c>
      <c r="F136" s="25"/>
      <c r="G136" s="5">
        <v>2</v>
      </c>
      <c r="H136" s="33" t="str">
        <f t="shared" si="26"/>
        <v>Perbaikan mayor</v>
      </c>
      <c r="I136" s="5">
        <v>3</v>
      </c>
      <c r="J136" s="33" t="str">
        <f t="shared" si="27"/>
        <v>Perbaikan minor</v>
      </c>
      <c r="K136" s="134">
        <f t="shared" si="28"/>
        <v>0.016</v>
      </c>
      <c r="L136" s="134">
        <f t="shared" si="29"/>
        <v>0.024</v>
      </c>
    </row>
    <row r="137" spans="2:12" s="3" customFormat="1" ht="55.5" customHeight="1">
      <c r="B137" s="133">
        <v>84</v>
      </c>
      <c r="C137" s="193" t="s">
        <v>120</v>
      </c>
      <c r="D137" s="193"/>
      <c r="E137" s="67">
        <v>0.008</v>
      </c>
      <c r="F137" s="25"/>
      <c r="G137" s="5">
        <v>5</v>
      </c>
      <c r="H137" s="33" t="str">
        <f t="shared" si="26"/>
        <v>Lebih dari Cukup</v>
      </c>
      <c r="I137" s="5">
        <v>6</v>
      </c>
      <c r="J137" s="33" t="str">
        <f t="shared" si="27"/>
        <v>Baik</v>
      </c>
      <c r="K137" s="134">
        <f t="shared" si="28"/>
        <v>0.04</v>
      </c>
      <c r="L137" s="134">
        <f t="shared" si="29"/>
        <v>0.048</v>
      </c>
    </row>
    <row r="138" spans="2:12" s="3" customFormat="1" ht="55.5" customHeight="1">
      <c r="B138" s="133">
        <v>85</v>
      </c>
      <c r="C138" s="193" t="s">
        <v>121</v>
      </c>
      <c r="D138" s="193"/>
      <c r="E138" s="67">
        <v>0.008</v>
      </c>
      <c r="F138" s="25"/>
      <c r="G138" s="5">
        <v>3</v>
      </c>
      <c r="H138" s="33" t="str">
        <f t="shared" si="26"/>
        <v>Perbaikan minor</v>
      </c>
      <c r="I138" s="5">
        <v>3</v>
      </c>
      <c r="J138" s="33" t="str">
        <f t="shared" si="27"/>
        <v>Perbaikan minor</v>
      </c>
      <c r="K138" s="134">
        <f t="shared" si="28"/>
        <v>0.024</v>
      </c>
      <c r="L138" s="134">
        <f t="shared" si="29"/>
        <v>0.024</v>
      </c>
    </row>
    <row r="139" spans="2:12" s="3" customFormat="1" ht="15.75">
      <c r="B139" s="133"/>
      <c r="E139" s="65"/>
      <c r="H139" s="34"/>
      <c r="K139" s="135"/>
      <c r="L139" s="135"/>
    </row>
    <row r="140" spans="3:12" s="3" customFormat="1" ht="15.75">
      <c r="C140" s="12" t="s">
        <v>3</v>
      </c>
      <c r="D140" s="12"/>
      <c r="E140" s="68"/>
      <c r="F140" s="12"/>
      <c r="G140" s="18">
        <f>AVERAGE(G129:G138)</f>
        <v>3.6</v>
      </c>
      <c r="H140" s="33" t="str">
        <f>IF(G140&gt;6,"Sangat baik",IF(G140&gt;5,"Baik",IF(G140&gt;4,"Lebih dari Cukup",IF(G140&gt;3,"Cukup",IF(G140&gt;2,"Perbaikan minor",IF(G140&gt;1,"Perbaikan mayor",IF(G140&gt;0,"Perbaikan menyeluruh dan  mendesak")))))))</f>
        <v>Cukup</v>
      </c>
      <c r="I140" s="18">
        <f>AVERAGE(I136:I138)</f>
        <v>4</v>
      </c>
      <c r="J140" s="33" t="str">
        <f>IF(I140&gt;6,"Sangat baik",IF(I140&gt;5,"Baik",IF(I140&gt;4,"Lebih dari Cukup",IF(I140&gt;3,"Cukup",IF(I140&gt;2,"Perbaikan minor",IF(I140&gt;1,"Perbaikan mayor",IF(I140&gt;0,"Perbaikan menyeluruh dan  mendesak")))))))</f>
        <v>Cukup</v>
      </c>
      <c r="K140" s="134"/>
      <c r="L140" s="134"/>
    </row>
    <row r="141" spans="3:13" s="3" customFormat="1" ht="15" hidden="1">
      <c r="C141" s="71" t="s">
        <v>152</v>
      </c>
      <c r="D141" s="71"/>
      <c r="E141" s="72">
        <f>SUM(E129:E138)</f>
        <v>0.08000000000000002</v>
      </c>
      <c r="F141" s="71"/>
      <c r="G141" s="71"/>
      <c r="H141" s="73"/>
      <c r="I141" s="71"/>
      <c r="J141" s="71"/>
      <c r="K141" s="139">
        <f>SUM(K129:K138)</f>
        <v>0.28800000000000003</v>
      </c>
      <c r="L141" s="139">
        <f>SUM(L129:L138)</f>
        <v>0.36000000000000004</v>
      </c>
      <c r="M141" s="3">
        <f>7*E141</f>
        <v>0.56</v>
      </c>
    </row>
    <row r="142" spans="3:12" s="3" customFormat="1" ht="15" hidden="1">
      <c r="C142" s="74" t="s">
        <v>154</v>
      </c>
      <c r="D142" s="74"/>
      <c r="E142" s="75"/>
      <c r="F142" s="74"/>
      <c r="G142" s="74"/>
      <c r="H142" s="76"/>
      <c r="I142" s="74"/>
      <c r="J142" s="74"/>
      <c r="K142" s="140">
        <f>(K141/M141)*100</f>
        <v>51.42857142857144</v>
      </c>
      <c r="L142" s="140">
        <f>(L141/M141)*100</f>
        <v>64.28571428571429</v>
      </c>
    </row>
    <row r="143" spans="5:12" s="3" customFormat="1" ht="15">
      <c r="E143" s="65"/>
      <c r="H143" s="34"/>
      <c r="K143" s="135"/>
      <c r="L143" s="135"/>
    </row>
    <row r="144" spans="1:12" s="7" customFormat="1" ht="18.75">
      <c r="A144" s="144" t="s">
        <v>122</v>
      </c>
      <c r="B144" s="22"/>
      <c r="E144" s="66"/>
      <c r="H144" s="35"/>
      <c r="K144" s="137"/>
      <c r="L144" s="137"/>
    </row>
    <row r="145" spans="2:12" s="28" customFormat="1" ht="72" customHeight="1">
      <c r="B145" s="138"/>
      <c r="E145" s="29" t="s">
        <v>0</v>
      </c>
      <c r="F145" s="132" t="s">
        <v>192</v>
      </c>
      <c r="G145" s="132" t="s">
        <v>27</v>
      </c>
      <c r="H145" s="132" t="s">
        <v>13</v>
      </c>
      <c r="I145" s="132" t="s">
        <v>193</v>
      </c>
      <c r="J145" s="132" t="s">
        <v>13</v>
      </c>
      <c r="K145" s="92" t="s">
        <v>150</v>
      </c>
      <c r="L145" s="92" t="s">
        <v>151</v>
      </c>
    </row>
    <row r="146" spans="2:12" s="3" customFormat="1" ht="55.5" customHeight="1">
      <c r="B146" s="133">
        <v>86</v>
      </c>
      <c r="C146" s="193" t="s">
        <v>123</v>
      </c>
      <c r="D146" s="193"/>
      <c r="E146" s="67">
        <v>0.01</v>
      </c>
      <c r="F146" s="25"/>
      <c r="G146" s="5">
        <v>6</v>
      </c>
      <c r="H146" s="33" t="str">
        <f aca="true" t="shared" si="30" ref="H146:H153">IF(G146&gt;6,"Sangat Baik",IF(G146&gt;5,"Baik",IF(G146&gt;4,"Lebih dari Cukup",IF(G146&gt;3,"Cukup",IF(G146&gt;2,"Perbaikan minor",IF(G146&gt;1,"Perbaikan mayor",IF(G146&gt;0,"Perbaikan menyeluruh dan  mendesak")))))))</f>
        <v>Baik</v>
      </c>
      <c r="I146" s="5">
        <v>7</v>
      </c>
      <c r="J146" s="33" t="str">
        <f aca="true" t="shared" si="31" ref="J146:J153">IF(G146&gt;I146,"Capaian&gt;Target ?",IF(I146&gt;6,"Sangat Baik",IF(I146&gt;5,"Baik",IF(I146&gt;4,"Lebih dari Cukup",IF(I146&gt;3,"Cukup",IF(I146&gt;2,"Perbaikan minor",IF(I146&gt;1,"Perbaikan mayor",IF(I146&gt;0,"Perbaikan menyeluruh dan  mendesak"))))))))</f>
        <v>Sangat Baik</v>
      </c>
      <c r="K146" s="134">
        <f aca="true" t="shared" si="32" ref="K146:K153">E146*G146</f>
        <v>0.06</v>
      </c>
      <c r="L146" s="134">
        <f aca="true" t="shared" si="33" ref="L146:L153">I146*E146</f>
        <v>0.07</v>
      </c>
    </row>
    <row r="147" spans="2:12" s="3" customFormat="1" ht="55.5" customHeight="1">
      <c r="B147" s="133">
        <v>87</v>
      </c>
      <c r="C147" s="193" t="s">
        <v>124</v>
      </c>
      <c r="D147" s="193"/>
      <c r="E147" s="67">
        <v>0.01</v>
      </c>
      <c r="F147" s="25"/>
      <c r="G147" s="5">
        <v>6</v>
      </c>
      <c r="H147" s="33" t="str">
        <f t="shared" si="30"/>
        <v>Baik</v>
      </c>
      <c r="I147" s="5">
        <v>7</v>
      </c>
      <c r="J147" s="33" t="str">
        <f t="shared" si="31"/>
        <v>Sangat Baik</v>
      </c>
      <c r="K147" s="134">
        <f t="shared" si="32"/>
        <v>0.06</v>
      </c>
      <c r="L147" s="134">
        <f t="shared" si="33"/>
        <v>0.07</v>
      </c>
    </row>
    <row r="148" spans="2:12" s="3" customFormat="1" ht="55.5" customHeight="1">
      <c r="B148" s="133">
        <v>88</v>
      </c>
      <c r="C148" s="193" t="s">
        <v>125</v>
      </c>
      <c r="D148" s="193"/>
      <c r="E148" s="67">
        <v>0.01</v>
      </c>
      <c r="F148" s="25"/>
      <c r="G148" s="5">
        <v>3</v>
      </c>
      <c r="H148" s="33" t="str">
        <f t="shared" si="30"/>
        <v>Perbaikan minor</v>
      </c>
      <c r="I148" s="5">
        <v>4</v>
      </c>
      <c r="J148" s="33" t="str">
        <f t="shared" si="31"/>
        <v>Cukup</v>
      </c>
      <c r="K148" s="134">
        <f t="shared" si="32"/>
        <v>0.03</v>
      </c>
      <c r="L148" s="134">
        <f t="shared" si="33"/>
        <v>0.04</v>
      </c>
    </row>
    <row r="149" spans="2:12" s="3" customFormat="1" ht="55.5" customHeight="1">
      <c r="B149" s="133">
        <v>89</v>
      </c>
      <c r="C149" s="193" t="s">
        <v>126</v>
      </c>
      <c r="D149" s="193"/>
      <c r="E149" s="67">
        <v>0.01</v>
      </c>
      <c r="F149" s="25"/>
      <c r="G149" s="5">
        <v>7</v>
      </c>
      <c r="H149" s="33" t="str">
        <f t="shared" si="30"/>
        <v>Sangat Baik</v>
      </c>
      <c r="I149" s="5">
        <v>7</v>
      </c>
      <c r="J149" s="33" t="str">
        <f t="shared" si="31"/>
        <v>Sangat Baik</v>
      </c>
      <c r="K149" s="134">
        <f t="shared" si="32"/>
        <v>0.07</v>
      </c>
      <c r="L149" s="134">
        <f t="shared" si="33"/>
        <v>0.07</v>
      </c>
    </row>
    <row r="150" spans="2:12" s="3" customFormat="1" ht="55.5" customHeight="1">
      <c r="B150" s="133">
        <v>90</v>
      </c>
      <c r="C150" s="193" t="s">
        <v>127</v>
      </c>
      <c r="D150" s="193"/>
      <c r="E150" s="67">
        <v>0.01</v>
      </c>
      <c r="F150" s="25"/>
      <c r="G150" s="5">
        <v>7</v>
      </c>
      <c r="H150" s="33" t="str">
        <f t="shared" si="30"/>
        <v>Sangat Baik</v>
      </c>
      <c r="I150" s="5">
        <v>7</v>
      </c>
      <c r="J150" s="33" t="str">
        <f t="shared" si="31"/>
        <v>Sangat Baik</v>
      </c>
      <c r="K150" s="134">
        <f t="shared" si="32"/>
        <v>0.07</v>
      </c>
      <c r="L150" s="134">
        <f t="shared" si="33"/>
        <v>0.07</v>
      </c>
    </row>
    <row r="151" spans="2:12" s="3" customFormat="1" ht="55.5" customHeight="1">
      <c r="B151" s="133">
        <v>91</v>
      </c>
      <c r="C151" s="193" t="s">
        <v>208</v>
      </c>
      <c r="D151" s="193"/>
      <c r="E151" s="67">
        <v>0.01</v>
      </c>
      <c r="F151" s="25"/>
      <c r="G151" s="5">
        <v>7</v>
      </c>
      <c r="H151" s="33" t="str">
        <f t="shared" si="30"/>
        <v>Sangat Baik</v>
      </c>
      <c r="I151" s="5">
        <v>7</v>
      </c>
      <c r="J151" s="33" t="str">
        <f t="shared" si="31"/>
        <v>Sangat Baik</v>
      </c>
      <c r="K151" s="134">
        <f t="shared" si="32"/>
        <v>0.07</v>
      </c>
      <c r="L151" s="134">
        <f t="shared" si="33"/>
        <v>0.07</v>
      </c>
    </row>
    <row r="152" spans="2:12" s="3" customFormat="1" ht="55.5" customHeight="1">
      <c r="B152" s="133">
        <v>92</v>
      </c>
      <c r="C152" s="193" t="s">
        <v>209</v>
      </c>
      <c r="D152" s="193"/>
      <c r="E152" s="67">
        <v>0.01</v>
      </c>
      <c r="F152" s="25"/>
      <c r="G152" s="5">
        <v>7</v>
      </c>
      <c r="H152" s="33" t="str">
        <f t="shared" si="30"/>
        <v>Sangat Baik</v>
      </c>
      <c r="I152" s="5">
        <v>7</v>
      </c>
      <c r="J152" s="33" t="str">
        <f t="shared" si="31"/>
        <v>Sangat Baik</v>
      </c>
      <c r="K152" s="134">
        <f t="shared" si="32"/>
        <v>0.07</v>
      </c>
      <c r="L152" s="134">
        <f t="shared" si="33"/>
        <v>0.07</v>
      </c>
    </row>
    <row r="153" spans="2:12" s="3" customFormat="1" ht="55.5" customHeight="1">
      <c r="B153" s="133">
        <v>93</v>
      </c>
      <c r="C153" s="193" t="s">
        <v>128</v>
      </c>
      <c r="D153" s="193"/>
      <c r="E153" s="67">
        <v>0.01</v>
      </c>
      <c r="F153" s="25"/>
      <c r="G153" s="5">
        <v>4</v>
      </c>
      <c r="H153" s="33" t="str">
        <f t="shared" si="30"/>
        <v>Cukup</v>
      </c>
      <c r="I153" s="5">
        <v>5</v>
      </c>
      <c r="J153" s="33" t="str">
        <f t="shared" si="31"/>
        <v>Lebih dari Cukup</v>
      </c>
      <c r="K153" s="134">
        <f t="shared" si="32"/>
        <v>0.04</v>
      </c>
      <c r="L153" s="134">
        <f t="shared" si="33"/>
        <v>0.05</v>
      </c>
    </row>
    <row r="154" spans="2:12" s="3" customFormat="1" ht="15.75">
      <c r="B154" s="133"/>
      <c r="E154" s="65"/>
      <c r="H154" s="34"/>
      <c r="K154" s="135"/>
      <c r="L154" s="135"/>
    </row>
    <row r="155" spans="3:12" s="3" customFormat="1" ht="15.75">
      <c r="C155" s="12" t="s">
        <v>3</v>
      </c>
      <c r="D155" s="12"/>
      <c r="E155" s="68"/>
      <c r="F155" s="12"/>
      <c r="G155" s="18">
        <f>AVERAGE(G146:G153)</f>
        <v>5.875</v>
      </c>
      <c r="H155" s="33" t="str">
        <f>IF(G155&gt;6,"Sangat baik",IF(G155&gt;5,"Baik",IF(G155&gt;4,"Lebih dari Cukup",IF(G155&gt;3,"Cukup",IF(G155&gt;2,"Perbaikan minor",IF(G155&gt;1,"Perbaikan mayor",IF(G155&gt;0,"Perbaikan menyeluruh dan  mendesak")))))))</f>
        <v>Baik</v>
      </c>
      <c r="I155" s="18">
        <f>AVERAGE(I146:I153)</f>
        <v>6.375</v>
      </c>
      <c r="J155" s="33" t="str">
        <f>IF(I155&gt;6,"Sangat baik",IF(I155&gt;5,"Baik",IF(I155&gt;4,"Lebih dari Cukup",IF(I155&gt;3,"Cukup",IF(I155&gt;2,"Perbaikan minor",IF(I155&gt;1,"Perbaikan mayor",IF(I155&gt;0,"Perbaikan menyeluruh dan  mendesak")))))))</f>
        <v>Sangat baik</v>
      </c>
      <c r="K155" s="134"/>
      <c r="L155" s="134"/>
    </row>
    <row r="156" spans="3:13" s="3" customFormat="1" ht="15" hidden="1">
      <c r="C156" s="71" t="s">
        <v>152</v>
      </c>
      <c r="D156" s="71"/>
      <c r="E156" s="72">
        <f>SUM(E144:E153)</f>
        <v>0.08</v>
      </c>
      <c r="F156" s="71"/>
      <c r="G156" s="71"/>
      <c r="H156" s="73"/>
      <c r="I156" s="71"/>
      <c r="J156" s="71"/>
      <c r="K156" s="139">
        <f>SUM(K144:K153)</f>
        <v>0.47000000000000003</v>
      </c>
      <c r="L156" s="139">
        <f>SUM(L144:L153)</f>
        <v>0.51</v>
      </c>
      <c r="M156" s="3">
        <f>7*E156</f>
        <v>0.56</v>
      </c>
    </row>
    <row r="157" spans="3:12" s="3" customFormat="1" ht="15" hidden="1">
      <c r="C157" s="74" t="s">
        <v>154</v>
      </c>
      <c r="D157" s="74"/>
      <c r="E157" s="75"/>
      <c r="F157" s="74"/>
      <c r="G157" s="74"/>
      <c r="H157" s="76"/>
      <c r="I157" s="74"/>
      <c r="J157" s="74"/>
      <c r="K157" s="140">
        <f>(K156/M156)*100</f>
        <v>83.92857142857143</v>
      </c>
      <c r="L157" s="140">
        <f>(L156/M156)*100</f>
        <v>91.07142857142857</v>
      </c>
    </row>
    <row r="158" spans="5:12" s="3" customFormat="1" ht="15">
      <c r="E158" s="65"/>
      <c r="H158" s="34"/>
      <c r="K158" s="135"/>
      <c r="L158" s="135"/>
    </row>
    <row r="159" spans="1:12" s="7" customFormat="1" ht="18.75">
      <c r="A159" s="144" t="s">
        <v>129</v>
      </c>
      <c r="E159" s="66"/>
      <c r="H159" s="35"/>
      <c r="K159" s="137"/>
      <c r="L159" s="137"/>
    </row>
    <row r="160" spans="2:12" s="28" customFormat="1" ht="72" customHeight="1">
      <c r="B160" s="138"/>
      <c r="E160" s="29" t="s">
        <v>0</v>
      </c>
      <c r="F160" s="132" t="s">
        <v>192</v>
      </c>
      <c r="G160" s="132" t="s">
        <v>27</v>
      </c>
      <c r="H160" s="132" t="s">
        <v>13</v>
      </c>
      <c r="I160" s="132" t="s">
        <v>193</v>
      </c>
      <c r="J160" s="132" t="s">
        <v>13</v>
      </c>
      <c r="K160" s="92" t="s">
        <v>150</v>
      </c>
      <c r="L160" s="92" t="s">
        <v>151</v>
      </c>
    </row>
    <row r="161" spans="2:12" s="3" customFormat="1" ht="55.5" customHeight="1">
      <c r="B161" s="133">
        <v>94</v>
      </c>
      <c r="C161" s="193" t="s">
        <v>130</v>
      </c>
      <c r="D161" s="193"/>
      <c r="E161" s="67">
        <v>0.015</v>
      </c>
      <c r="F161" s="25"/>
      <c r="G161" s="5">
        <v>2</v>
      </c>
      <c r="H161" s="33" t="str">
        <f aca="true" t="shared" si="34" ref="H161:H168">IF(G161&gt;6,"Sangat Baik",IF(G161&gt;5,"Baik",IF(G161&gt;4,"Lebih dari Cukup",IF(G161&gt;3,"Cukup",IF(G161&gt;2,"Perbaikan minor",IF(G161&gt;1,"Perbaikan mayor",IF(G161&gt;0,"Perbaikan menyeluruh dan  mendesak")))))))</f>
        <v>Perbaikan mayor</v>
      </c>
      <c r="I161" s="5">
        <v>3</v>
      </c>
      <c r="J161" s="33" t="str">
        <f aca="true" t="shared" si="35" ref="J161:J168">IF(G161&gt;I161,"Capaian&gt;Target ?",IF(I161&gt;6,"Sangat Baik",IF(I161&gt;5,"Baik",IF(I161&gt;4,"Lebih dari Cukup",IF(I161&gt;3,"Cukup",IF(I161&gt;2,"Perbaikan minor",IF(I161&gt;1,"Perbaikan mayor",IF(I161&gt;0,"Perbaikan menyeluruh dan  mendesak"))))))))</f>
        <v>Perbaikan minor</v>
      </c>
      <c r="K161" s="134">
        <f aca="true" t="shared" si="36" ref="K161:K168">E161*G161</f>
        <v>0.03</v>
      </c>
      <c r="L161" s="134">
        <f aca="true" t="shared" si="37" ref="L161:L168">I161*E161</f>
        <v>0.045</v>
      </c>
    </row>
    <row r="162" spans="2:12" s="3" customFormat="1" ht="55.5" customHeight="1">
      <c r="B162" s="133">
        <v>95</v>
      </c>
      <c r="C162" s="193" t="s">
        <v>131</v>
      </c>
      <c r="D162" s="193"/>
      <c r="E162" s="67">
        <v>0.015</v>
      </c>
      <c r="F162" s="25"/>
      <c r="G162" s="5">
        <v>2</v>
      </c>
      <c r="H162" s="33" t="str">
        <f t="shared" si="34"/>
        <v>Perbaikan mayor</v>
      </c>
      <c r="I162" s="5">
        <v>3</v>
      </c>
      <c r="J162" s="33" t="str">
        <f t="shared" si="35"/>
        <v>Perbaikan minor</v>
      </c>
      <c r="K162" s="134">
        <f t="shared" si="36"/>
        <v>0.03</v>
      </c>
      <c r="L162" s="134">
        <f t="shared" si="37"/>
        <v>0.045</v>
      </c>
    </row>
    <row r="163" spans="2:12" s="3" customFormat="1" ht="55.5" customHeight="1">
      <c r="B163" s="133">
        <v>96</v>
      </c>
      <c r="C163" s="193" t="s">
        <v>132</v>
      </c>
      <c r="D163" s="193"/>
      <c r="E163" s="67">
        <v>0.015</v>
      </c>
      <c r="F163" s="25"/>
      <c r="G163" s="5">
        <v>2</v>
      </c>
      <c r="H163" s="33" t="str">
        <f t="shared" si="34"/>
        <v>Perbaikan mayor</v>
      </c>
      <c r="I163" s="5">
        <v>3</v>
      </c>
      <c r="J163" s="33" t="str">
        <f t="shared" si="35"/>
        <v>Perbaikan minor</v>
      </c>
      <c r="K163" s="134">
        <f t="shared" si="36"/>
        <v>0.03</v>
      </c>
      <c r="L163" s="134">
        <f t="shared" si="37"/>
        <v>0.045</v>
      </c>
    </row>
    <row r="164" spans="2:12" s="3" customFormat="1" ht="55.5" customHeight="1">
      <c r="B164" s="133">
        <v>97</v>
      </c>
      <c r="C164" s="193" t="s">
        <v>133</v>
      </c>
      <c r="D164" s="193"/>
      <c r="E164" s="67">
        <v>0.015</v>
      </c>
      <c r="F164" s="25"/>
      <c r="G164" s="5">
        <v>3</v>
      </c>
      <c r="H164" s="33" t="str">
        <f t="shared" si="34"/>
        <v>Perbaikan minor</v>
      </c>
      <c r="I164" s="5">
        <v>4</v>
      </c>
      <c r="J164" s="33" t="str">
        <f t="shared" si="35"/>
        <v>Cukup</v>
      </c>
      <c r="K164" s="134">
        <f t="shared" si="36"/>
        <v>0.045</v>
      </c>
      <c r="L164" s="134">
        <f t="shared" si="37"/>
        <v>0.06</v>
      </c>
    </row>
    <row r="165" spans="2:12" s="3" customFormat="1" ht="55.5" customHeight="1">
      <c r="B165" s="133">
        <v>98</v>
      </c>
      <c r="C165" s="193" t="s">
        <v>134</v>
      </c>
      <c r="D165" s="193"/>
      <c r="E165" s="67">
        <v>0.015</v>
      </c>
      <c r="F165" s="25"/>
      <c r="G165" s="5">
        <v>6</v>
      </c>
      <c r="H165" s="33" t="str">
        <f t="shared" si="34"/>
        <v>Baik</v>
      </c>
      <c r="I165" s="5">
        <v>7</v>
      </c>
      <c r="J165" s="33" t="str">
        <f t="shared" si="35"/>
        <v>Sangat Baik</v>
      </c>
      <c r="K165" s="134">
        <f t="shared" si="36"/>
        <v>0.09</v>
      </c>
      <c r="L165" s="134">
        <f t="shared" si="37"/>
        <v>0.105</v>
      </c>
    </row>
    <row r="166" spans="2:12" s="3" customFormat="1" ht="55.5" customHeight="1">
      <c r="B166" s="133">
        <v>99</v>
      </c>
      <c r="C166" s="193" t="s">
        <v>135</v>
      </c>
      <c r="D166" s="193"/>
      <c r="E166" s="67">
        <v>0.015</v>
      </c>
      <c r="F166" s="25"/>
      <c r="G166" s="5">
        <v>6</v>
      </c>
      <c r="H166" s="33" t="str">
        <f t="shared" si="34"/>
        <v>Baik</v>
      </c>
      <c r="I166" s="5">
        <v>7</v>
      </c>
      <c r="J166" s="33" t="str">
        <f t="shared" si="35"/>
        <v>Sangat Baik</v>
      </c>
      <c r="K166" s="134">
        <f t="shared" si="36"/>
        <v>0.09</v>
      </c>
      <c r="L166" s="134">
        <f t="shared" si="37"/>
        <v>0.105</v>
      </c>
    </row>
    <row r="167" spans="2:12" s="3" customFormat="1" ht="55.5" customHeight="1">
      <c r="B167" s="133">
        <v>100</v>
      </c>
      <c r="C167" s="193" t="s">
        <v>136</v>
      </c>
      <c r="D167" s="193"/>
      <c r="E167" s="67">
        <v>0.015</v>
      </c>
      <c r="F167" s="25"/>
      <c r="G167" s="5">
        <v>3</v>
      </c>
      <c r="H167" s="33" t="str">
        <f t="shared" si="34"/>
        <v>Perbaikan minor</v>
      </c>
      <c r="I167" s="5">
        <v>4</v>
      </c>
      <c r="J167" s="33" t="str">
        <f t="shared" si="35"/>
        <v>Cukup</v>
      </c>
      <c r="K167" s="134">
        <f t="shared" si="36"/>
        <v>0.045</v>
      </c>
      <c r="L167" s="134">
        <f t="shared" si="37"/>
        <v>0.06</v>
      </c>
    </row>
    <row r="168" spans="2:12" s="3" customFormat="1" ht="55.5" customHeight="1">
      <c r="B168" s="133">
        <v>101</v>
      </c>
      <c r="C168" s="193" t="s">
        <v>137</v>
      </c>
      <c r="D168" s="193"/>
      <c r="E168" s="67">
        <v>0.015</v>
      </c>
      <c r="F168" s="25"/>
      <c r="G168" s="5">
        <v>1</v>
      </c>
      <c r="H168" s="33" t="str">
        <f t="shared" si="34"/>
        <v>Perbaikan menyeluruh dan  mendesak</v>
      </c>
      <c r="I168" s="5">
        <v>2</v>
      </c>
      <c r="J168" s="33" t="str">
        <f t="shared" si="35"/>
        <v>Perbaikan mayor</v>
      </c>
      <c r="K168" s="134">
        <f t="shared" si="36"/>
        <v>0.015</v>
      </c>
      <c r="L168" s="134">
        <f t="shared" si="37"/>
        <v>0.03</v>
      </c>
    </row>
    <row r="169" spans="5:12" s="3" customFormat="1" ht="15">
      <c r="E169" s="65"/>
      <c r="H169" s="34"/>
      <c r="K169" s="135"/>
      <c r="L169" s="135"/>
    </row>
    <row r="170" spans="3:12" s="3" customFormat="1" ht="31.5">
      <c r="C170" s="12" t="s">
        <v>3</v>
      </c>
      <c r="D170" s="12"/>
      <c r="E170" s="68"/>
      <c r="F170" s="12"/>
      <c r="G170" s="18">
        <f>AVERAGE(G161:G168)</f>
        <v>3.125</v>
      </c>
      <c r="H170" s="33" t="str">
        <f>IF(G170&gt;6,"Sangat baik",IF(G170&gt;5,"Baik",IF(G170&gt;4,"Lebih dari Cukup",IF(G170&gt;3,"Cukup",IF(G170&gt;2,"Perbaikan minor",IF(G170&gt;1,"Perbaikan mayor",IF(G170&gt;0,"Perbaikan menyeluruh dan  mendesak")))))))</f>
        <v>Cukup</v>
      </c>
      <c r="I170" s="18">
        <f>AVERAGE(I161:I168)</f>
        <v>4.125</v>
      </c>
      <c r="J170" s="33" t="str">
        <f>IF(I170&gt;6,"Sangat baik",IF(I170&gt;5,"Baik",IF(I170&gt;4,"Lebih dari Cukup",IF(I170&gt;3,"Cukup",IF(I170&gt;2,"Perbaikan minor",IF(I170&gt;1,"Perbaikan mayor",IF(I170&gt;0,"Perbaikan menyeluruh dan  mendesak")))))))</f>
        <v>Lebih dari Cukup</v>
      </c>
      <c r="K170" s="134"/>
      <c r="L170" s="134"/>
    </row>
    <row r="171" spans="3:13" s="3" customFormat="1" ht="15" hidden="1">
      <c r="C171" s="71" t="s">
        <v>152</v>
      </c>
      <c r="D171" s="71"/>
      <c r="E171" s="72">
        <f>SUM(E159:E168)</f>
        <v>0.12</v>
      </c>
      <c r="F171" s="71"/>
      <c r="G171" s="71"/>
      <c r="H171" s="73"/>
      <c r="I171" s="71"/>
      <c r="J171" s="71"/>
      <c r="K171" s="139">
        <f>SUM(K159:K168)</f>
        <v>0.375</v>
      </c>
      <c r="L171" s="139">
        <f>SUM(L159:L168)</f>
        <v>0.495</v>
      </c>
      <c r="M171" s="3">
        <f>7*E171</f>
        <v>0.84</v>
      </c>
    </row>
    <row r="172" spans="3:12" s="3" customFormat="1" ht="15" hidden="1">
      <c r="C172" s="74" t="s">
        <v>154</v>
      </c>
      <c r="D172" s="74"/>
      <c r="E172" s="75"/>
      <c r="F172" s="74"/>
      <c r="G172" s="74"/>
      <c r="H172" s="76"/>
      <c r="I172" s="74"/>
      <c r="J172" s="74"/>
      <c r="K172" s="140">
        <f>(K171/M171)*100</f>
        <v>44.642857142857146</v>
      </c>
      <c r="L172" s="140">
        <f>(L171/M171)*100</f>
        <v>58.92857142857143</v>
      </c>
    </row>
    <row r="173" spans="5:12" s="3" customFormat="1" ht="15">
      <c r="E173" s="65"/>
      <c r="H173" s="34"/>
      <c r="K173" s="135"/>
      <c r="L173" s="135"/>
    </row>
    <row r="174" spans="1:12" s="7" customFormat="1" ht="18.75">
      <c r="A174" s="146" t="s">
        <v>196</v>
      </c>
      <c r="B174" s="22"/>
      <c r="C174" s="22"/>
      <c r="E174" s="66"/>
      <c r="H174" s="35"/>
      <c r="K174" s="137"/>
      <c r="L174" s="137"/>
    </row>
    <row r="175" spans="2:12" s="28" customFormat="1" ht="72" customHeight="1">
      <c r="B175" s="138"/>
      <c r="E175" s="29" t="s">
        <v>0</v>
      </c>
      <c r="F175" s="132" t="s">
        <v>192</v>
      </c>
      <c r="G175" s="132" t="s">
        <v>27</v>
      </c>
      <c r="H175" s="132" t="s">
        <v>13</v>
      </c>
      <c r="I175" s="132" t="s">
        <v>193</v>
      </c>
      <c r="J175" s="132" t="s">
        <v>13</v>
      </c>
      <c r="K175" s="92" t="s">
        <v>150</v>
      </c>
      <c r="L175" s="92" t="s">
        <v>151</v>
      </c>
    </row>
    <row r="176" spans="2:12" s="3" customFormat="1" ht="76.5" customHeight="1">
      <c r="B176" s="133">
        <v>102</v>
      </c>
      <c r="C176" s="193" t="s">
        <v>138</v>
      </c>
      <c r="D176" s="193"/>
      <c r="E176" s="67">
        <v>0.01</v>
      </c>
      <c r="F176" s="25"/>
      <c r="G176" s="5">
        <v>2</v>
      </c>
      <c r="H176" s="33" t="str">
        <f aca="true" t="shared" si="38" ref="H176:H183">IF(G176&gt;6,"Sangat Baik",IF(G176&gt;5,"Baik",IF(G176&gt;4,"Lebih dari Cukup",IF(G176&gt;3,"Cukup",IF(G176&gt;2,"Perbaikan minor",IF(G176&gt;1,"Perbaikan mayor",IF(G176&gt;0,"Perbaikan menyeluruh dan  mendesak")))))))</f>
        <v>Perbaikan mayor</v>
      </c>
      <c r="I176" s="5">
        <v>3</v>
      </c>
      <c r="J176" s="33" t="str">
        <f aca="true" t="shared" si="39" ref="J176:J183">IF(G176&gt;I176,"Capaian&gt;Target ?",IF(I176&gt;6,"Sangat Baik",IF(I176&gt;5,"Baik",IF(I176&gt;4,"Lebih dari Cukup",IF(I176&gt;3,"Cukup",IF(I176&gt;2,"Perbaikan minor",IF(I176&gt;1,"Perbaikan mayor",IF(I176&gt;0,"Perbaikan menyeluruh dan  mendesak"))))))))</f>
        <v>Perbaikan minor</v>
      </c>
      <c r="K176" s="134">
        <f aca="true" t="shared" si="40" ref="K176:K183">E176*G176</f>
        <v>0.02</v>
      </c>
      <c r="L176" s="134">
        <f aca="true" t="shared" si="41" ref="L176:L183">I176*E176</f>
        <v>0.03</v>
      </c>
    </row>
    <row r="177" spans="2:12" s="3" customFormat="1" ht="76.5" customHeight="1">
      <c r="B177" s="133">
        <v>103</v>
      </c>
      <c r="C177" s="193" t="s">
        <v>139</v>
      </c>
      <c r="D177" s="193"/>
      <c r="E177" s="67">
        <v>0.01</v>
      </c>
      <c r="F177" s="25"/>
      <c r="G177" s="5">
        <v>3</v>
      </c>
      <c r="H177" s="33" t="str">
        <f t="shared" si="38"/>
        <v>Perbaikan minor</v>
      </c>
      <c r="I177" s="5">
        <v>4</v>
      </c>
      <c r="J177" s="33" t="str">
        <f t="shared" si="39"/>
        <v>Cukup</v>
      </c>
      <c r="K177" s="134">
        <f t="shared" si="40"/>
        <v>0.03</v>
      </c>
      <c r="L177" s="134">
        <f t="shared" si="41"/>
        <v>0.04</v>
      </c>
    </row>
    <row r="178" spans="2:12" s="3" customFormat="1" ht="63" customHeight="1">
      <c r="B178" s="133">
        <v>104</v>
      </c>
      <c r="C178" s="193" t="s">
        <v>140</v>
      </c>
      <c r="D178" s="193"/>
      <c r="E178" s="67">
        <v>0.01</v>
      </c>
      <c r="F178" s="25"/>
      <c r="G178" s="5">
        <v>2</v>
      </c>
      <c r="H178" s="33" t="str">
        <f t="shared" si="38"/>
        <v>Perbaikan mayor</v>
      </c>
      <c r="I178" s="5">
        <v>3</v>
      </c>
      <c r="J178" s="33" t="str">
        <f t="shared" si="39"/>
        <v>Perbaikan minor</v>
      </c>
      <c r="K178" s="134">
        <f t="shared" si="40"/>
        <v>0.02</v>
      </c>
      <c r="L178" s="134">
        <f t="shared" si="41"/>
        <v>0.03</v>
      </c>
    </row>
    <row r="179" spans="2:12" s="3" customFormat="1" ht="59.25" customHeight="1">
      <c r="B179" s="133">
        <v>105</v>
      </c>
      <c r="C179" s="193" t="s">
        <v>141</v>
      </c>
      <c r="D179" s="193"/>
      <c r="E179" s="67">
        <v>0.01</v>
      </c>
      <c r="F179" s="25"/>
      <c r="G179" s="5">
        <v>5</v>
      </c>
      <c r="H179" s="33" t="str">
        <f t="shared" si="38"/>
        <v>Lebih dari Cukup</v>
      </c>
      <c r="I179" s="5">
        <v>6</v>
      </c>
      <c r="J179" s="33" t="str">
        <f t="shared" si="39"/>
        <v>Baik</v>
      </c>
      <c r="K179" s="134">
        <f t="shared" si="40"/>
        <v>0.05</v>
      </c>
      <c r="L179" s="134">
        <f t="shared" si="41"/>
        <v>0.06</v>
      </c>
    </row>
    <row r="180" spans="2:12" s="3" customFormat="1" ht="60.75" customHeight="1">
      <c r="B180" s="133">
        <v>106</v>
      </c>
      <c r="C180" s="193" t="s">
        <v>142</v>
      </c>
      <c r="D180" s="193"/>
      <c r="E180" s="67">
        <v>0.01</v>
      </c>
      <c r="F180" s="25"/>
      <c r="G180" s="5">
        <v>5</v>
      </c>
      <c r="H180" s="33" t="str">
        <f t="shared" si="38"/>
        <v>Lebih dari Cukup</v>
      </c>
      <c r="I180" s="5">
        <v>6</v>
      </c>
      <c r="J180" s="33" t="str">
        <f t="shared" si="39"/>
        <v>Baik</v>
      </c>
      <c r="K180" s="134">
        <f t="shared" si="40"/>
        <v>0.05</v>
      </c>
      <c r="L180" s="134">
        <f t="shared" si="41"/>
        <v>0.06</v>
      </c>
    </row>
    <row r="181" spans="2:12" s="3" customFormat="1" ht="73.5" customHeight="1">
      <c r="B181" s="133">
        <v>107</v>
      </c>
      <c r="C181" s="193" t="s">
        <v>143</v>
      </c>
      <c r="D181" s="193"/>
      <c r="E181" s="67">
        <v>0.01</v>
      </c>
      <c r="F181" s="25"/>
      <c r="G181" s="5">
        <v>4</v>
      </c>
      <c r="H181" s="33" t="str">
        <f t="shared" si="38"/>
        <v>Cukup</v>
      </c>
      <c r="I181" s="5">
        <v>5</v>
      </c>
      <c r="J181" s="33" t="str">
        <f t="shared" si="39"/>
        <v>Lebih dari Cukup</v>
      </c>
      <c r="K181" s="134">
        <f t="shared" si="40"/>
        <v>0.04</v>
      </c>
      <c r="L181" s="134">
        <f t="shared" si="41"/>
        <v>0.05</v>
      </c>
    </row>
    <row r="182" spans="2:12" s="3" customFormat="1" ht="54" customHeight="1">
      <c r="B182" s="133">
        <v>108</v>
      </c>
      <c r="C182" s="193" t="s">
        <v>144</v>
      </c>
      <c r="D182" s="193"/>
      <c r="E182" s="67">
        <v>0.01</v>
      </c>
      <c r="F182" s="25"/>
      <c r="G182" s="5">
        <v>2</v>
      </c>
      <c r="H182" s="33" t="str">
        <f t="shared" si="38"/>
        <v>Perbaikan mayor</v>
      </c>
      <c r="I182" s="5">
        <v>3</v>
      </c>
      <c r="J182" s="33" t="str">
        <f t="shared" si="39"/>
        <v>Perbaikan minor</v>
      </c>
      <c r="K182" s="134">
        <f t="shared" si="40"/>
        <v>0.02</v>
      </c>
      <c r="L182" s="134">
        <f t="shared" si="41"/>
        <v>0.03</v>
      </c>
    </row>
    <row r="183" spans="2:12" s="3" customFormat="1" ht="87" customHeight="1">
      <c r="B183" s="133">
        <v>109</v>
      </c>
      <c r="C183" s="193" t="s">
        <v>149</v>
      </c>
      <c r="D183" s="193"/>
      <c r="E183" s="67">
        <v>0.01</v>
      </c>
      <c r="F183" s="25"/>
      <c r="G183" s="5">
        <v>2</v>
      </c>
      <c r="H183" s="33" t="str">
        <f t="shared" si="38"/>
        <v>Perbaikan mayor</v>
      </c>
      <c r="I183" s="5">
        <v>3</v>
      </c>
      <c r="J183" s="33" t="str">
        <f t="shared" si="39"/>
        <v>Perbaikan minor</v>
      </c>
      <c r="K183" s="134">
        <f t="shared" si="40"/>
        <v>0.02</v>
      </c>
      <c r="L183" s="134">
        <f t="shared" si="41"/>
        <v>0.03</v>
      </c>
    </row>
    <row r="184" spans="5:12" s="3" customFormat="1" ht="15">
      <c r="E184" s="65"/>
      <c r="H184" s="34"/>
      <c r="K184" s="135"/>
      <c r="L184" s="135"/>
    </row>
    <row r="185" spans="3:12" s="3" customFormat="1" ht="31.5">
      <c r="C185" s="12" t="s">
        <v>3</v>
      </c>
      <c r="D185" s="12"/>
      <c r="E185" s="68"/>
      <c r="F185" s="12"/>
      <c r="G185" s="141">
        <f>AVERAGE(G176:G183)</f>
        <v>3.125</v>
      </c>
      <c r="H185" s="33" t="str">
        <f>IF(G185&gt;6,"Sangat baik",IF(G185&gt;5,"Baik",IF(G185&gt;4,"Lebih dari Cukup",IF(G185&gt;3,"Cukup",IF(G185&gt;2,"Perbaikan minor",IF(G185&gt;1,"Perbaikan mayor",IF(G185&gt;0,"Perbaikan menyeluruh dan  mendesak")))))))</f>
        <v>Cukup</v>
      </c>
      <c r="I185" s="141">
        <f>AVERAGE(I176:I183)</f>
        <v>4.125</v>
      </c>
      <c r="J185" s="33" t="str">
        <f>IF(I185&gt;6,"Sangat baik",IF(I185&gt;5,"Baik",IF(I185&gt;4,"Lebih dari Cukup",IF(I185&gt;3,"Cukup",IF(I185&gt;2,"Perbaikan minor",IF(I185&gt;1,"Perbaikan mayor",IF(I185&gt;0,"Perbaikan menyeluruh dan  mendesak")))))))</f>
        <v>Lebih dari Cukup</v>
      </c>
      <c r="K185" s="134"/>
      <c r="L185" s="134"/>
    </row>
    <row r="186" spans="3:13" s="3" customFormat="1" ht="15" hidden="1">
      <c r="C186" s="71" t="s">
        <v>152</v>
      </c>
      <c r="D186" s="71"/>
      <c r="E186" s="72">
        <f>SUM(E174:E183)</f>
        <v>0.08</v>
      </c>
      <c r="F186" s="71"/>
      <c r="G186" s="71"/>
      <c r="H186" s="73"/>
      <c r="I186" s="71"/>
      <c r="J186" s="71"/>
      <c r="K186" s="139">
        <f>SUM(K174:K183)</f>
        <v>0.25</v>
      </c>
      <c r="L186" s="139">
        <f>SUM(L174:L183)</f>
        <v>0.33000000000000007</v>
      </c>
      <c r="M186" s="3">
        <f>7*E186</f>
        <v>0.56</v>
      </c>
    </row>
    <row r="187" spans="3:12" s="3" customFormat="1" ht="15" hidden="1">
      <c r="C187" s="74" t="s">
        <v>154</v>
      </c>
      <c r="D187" s="74"/>
      <c r="E187" s="75"/>
      <c r="F187" s="74"/>
      <c r="G187" s="74"/>
      <c r="H187" s="76"/>
      <c r="I187" s="74"/>
      <c r="J187" s="74"/>
      <c r="K187" s="140">
        <f>(K186/M186)*100</f>
        <v>44.64285714285714</v>
      </c>
      <c r="L187" s="140">
        <f>(L186/M186)*100</f>
        <v>58.92857142857143</v>
      </c>
    </row>
    <row r="188" spans="5:12" s="3" customFormat="1" ht="15">
      <c r="E188" s="65"/>
      <c r="H188" s="34"/>
      <c r="K188" s="135"/>
      <c r="L188" s="135"/>
    </row>
    <row r="189" spans="3:12" s="7" customFormat="1" ht="18.75" hidden="1">
      <c r="C189" s="7" t="s">
        <v>168</v>
      </c>
      <c r="E189" s="142">
        <f>E24+E49+E66+E85+E102+E124+E141+E156+E171+E186</f>
        <v>0.9899999999999999</v>
      </c>
      <c r="H189" s="35"/>
      <c r="K189" s="137">
        <f>K24+K49+K66+K85+K102+K124+K141+K156+K171+K186</f>
        <v>4.5696666666666665</v>
      </c>
      <c r="L189" s="137">
        <f>L24+L49+L66+L85+L102+L124+L141+L156+L171+L186</f>
        <v>5.391666666666667</v>
      </c>
    </row>
    <row r="190" spans="5:12" s="3" customFormat="1" ht="37.5" customHeight="1" hidden="1">
      <c r="E190" s="65"/>
      <c r="G190" s="143" t="s">
        <v>7</v>
      </c>
      <c r="H190" s="34"/>
      <c r="I190" s="143" t="s">
        <v>7</v>
      </c>
      <c r="J190" s="143"/>
      <c r="K190" s="135"/>
      <c r="L190" s="135"/>
    </row>
    <row r="191" spans="5:12" s="3" customFormat="1" ht="15">
      <c r="E191" s="65"/>
      <c r="H191" s="34"/>
      <c r="K191" s="135"/>
      <c r="L191" s="135"/>
    </row>
    <row r="192" spans="5:12" s="3" customFormat="1" ht="15">
      <c r="E192" s="65"/>
      <c r="H192" s="34"/>
      <c r="K192" s="135"/>
      <c r="L192" s="135"/>
    </row>
    <row r="193" spans="5:12" s="3" customFormat="1" ht="15">
      <c r="E193" s="65"/>
      <c r="H193" s="34"/>
      <c r="K193" s="135"/>
      <c r="L193" s="135"/>
    </row>
    <row r="194" spans="5:12" s="3" customFormat="1" ht="15">
      <c r="E194" s="65"/>
      <c r="H194" s="34"/>
      <c r="K194" s="135"/>
      <c r="L194" s="135"/>
    </row>
    <row r="195" spans="5:12" s="3" customFormat="1" ht="15">
      <c r="E195" s="65"/>
      <c r="H195" s="34"/>
      <c r="K195" s="135"/>
      <c r="L195" s="135"/>
    </row>
    <row r="196" spans="5:12" s="3" customFormat="1" ht="15">
      <c r="E196" s="65"/>
      <c r="H196" s="34"/>
      <c r="K196" s="135"/>
      <c r="L196" s="135"/>
    </row>
    <row r="197" spans="5:12" s="3" customFormat="1" ht="15">
      <c r="E197" s="65"/>
      <c r="H197" s="34"/>
      <c r="K197" s="135"/>
      <c r="L197" s="135"/>
    </row>
    <row r="198" spans="5:12" s="3" customFormat="1" ht="15">
      <c r="E198" s="65"/>
      <c r="H198" s="34"/>
      <c r="K198" s="135"/>
      <c r="L198" s="135"/>
    </row>
    <row r="199" spans="5:12" s="3" customFormat="1" ht="15">
      <c r="E199" s="65"/>
      <c r="H199" s="34"/>
      <c r="K199" s="135"/>
      <c r="L199" s="135"/>
    </row>
    <row r="200" spans="5:12" s="3" customFormat="1" ht="15">
      <c r="E200" s="65"/>
      <c r="H200" s="34"/>
      <c r="K200" s="135"/>
      <c r="L200" s="135"/>
    </row>
    <row r="201" spans="5:12" s="3" customFormat="1" ht="15">
      <c r="E201" s="65"/>
      <c r="H201" s="34"/>
      <c r="K201" s="135"/>
      <c r="L201" s="135"/>
    </row>
    <row r="202" spans="5:12" s="3" customFormat="1" ht="15">
      <c r="E202" s="65"/>
      <c r="H202" s="34"/>
      <c r="K202" s="135"/>
      <c r="L202" s="135"/>
    </row>
    <row r="203" spans="5:12" s="3" customFormat="1" ht="15">
      <c r="E203" s="65"/>
      <c r="H203" s="34"/>
      <c r="K203" s="135"/>
      <c r="L203" s="135"/>
    </row>
    <row r="204" spans="5:12" s="3" customFormat="1" ht="15">
      <c r="E204" s="65"/>
      <c r="H204" s="34"/>
      <c r="K204" s="135"/>
      <c r="L204" s="135"/>
    </row>
    <row r="205" spans="5:12" s="3" customFormat="1" ht="15">
      <c r="E205" s="65"/>
      <c r="H205" s="34"/>
      <c r="K205" s="135"/>
      <c r="L205" s="135"/>
    </row>
    <row r="206" spans="5:12" s="3" customFormat="1" ht="15">
      <c r="E206" s="65"/>
      <c r="H206" s="34"/>
      <c r="K206" s="135"/>
      <c r="L206" s="135"/>
    </row>
    <row r="207" spans="5:12" s="3" customFormat="1" ht="15">
      <c r="E207" s="65"/>
      <c r="H207" s="34"/>
      <c r="K207" s="135"/>
      <c r="L207" s="135"/>
    </row>
    <row r="208" spans="5:12" s="3" customFormat="1" ht="15">
      <c r="E208" s="65"/>
      <c r="H208" s="34"/>
      <c r="K208" s="135"/>
      <c r="L208" s="135"/>
    </row>
    <row r="209" spans="5:12" s="3" customFormat="1" ht="15">
      <c r="E209" s="65"/>
      <c r="H209" s="34"/>
      <c r="K209" s="135"/>
      <c r="L209" s="135"/>
    </row>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2" ht="15"/>
    <row r="243" ht="15"/>
    <row r="244" ht="15"/>
    <row r="245" ht="15"/>
    <row r="247" ht="15"/>
    <row r="248" ht="15"/>
    <row r="249" ht="15"/>
    <row r="250" ht="15"/>
    <row r="252" ht="15"/>
    <row r="253" ht="15"/>
    <row r="254" ht="15"/>
  </sheetData>
  <sheetProtection password="F884" sheet="1"/>
  <protectedRanges>
    <protectedRange sqref="F12:F21 F29:F46 F54:F63 F71:F82 F90:F99 F107:F121 F129:F138 F146:F153 F161:F168 F176:F183" name="Range1_1"/>
    <protectedRange sqref="G12:G21 I12:I21 G29:G46 I29:I46 G54:G63 I54:I63 G90:G99 I90:I99 G107:G121 I107:I121 G129:G138 I129:I138 G146:G153 I146:I153 G161:G168 I161:I168 G176:G183 I176:I183 I71:I82 G71:G82" name="Range1_2"/>
    <protectedRange sqref="F47:G47" name="Range1_5"/>
    <protectedRange sqref="I47" name="Range1_7"/>
  </protectedRanges>
  <mergeCells count="111">
    <mergeCell ref="C130:D130"/>
    <mergeCell ref="C131:D131"/>
    <mergeCell ref="C138:D138"/>
    <mergeCell ref="C136:D136"/>
    <mergeCell ref="C137:D137"/>
    <mergeCell ref="C115:D115"/>
    <mergeCell ref="C116:D116"/>
    <mergeCell ref="C121:D121"/>
    <mergeCell ref="C117:D117"/>
    <mergeCell ref="C118:D118"/>
    <mergeCell ref="C119:D119"/>
    <mergeCell ref="C120:D120"/>
    <mergeCell ref="C153:D153"/>
    <mergeCell ref="C146:D146"/>
    <mergeCell ref="C147:D147"/>
    <mergeCell ref="C148:D148"/>
    <mergeCell ref="C149:D149"/>
    <mergeCell ref="C150:D150"/>
    <mergeCell ref="C151:D151"/>
    <mergeCell ref="C152:D152"/>
    <mergeCell ref="C79:D79"/>
    <mergeCell ref="C80:D80"/>
    <mergeCell ref="C81:D81"/>
    <mergeCell ref="C82:D82"/>
    <mergeCell ref="C97:D97"/>
    <mergeCell ref="C98:D98"/>
    <mergeCell ref="C96:D96"/>
    <mergeCell ref="C94:D94"/>
    <mergeCell ref="C95:D95"/>
    <mergeCell ref="C92:D92"/>
    <mergeCell ref="C93:D93"/>
    <mergeCell ref="C111:D111"/>
    <mergeCell ref="C112:D112"/>
    <mergeCell ref="C107:D107"/>
    <mergeCell ref="C108:D108"/>
    <mergeCell ref="C109:D109"/>
    <mergeCell ref="C110:D110"/>
    <mergeCell ref="C99:D99"/>
    <mergeCell ref="C42:D42"/>
    <mergeCell ref="C45:D45"/>
    <mergeCell ref="C43:D43"/>
    <mergeCell ref="C44:D44"/>
    <mergeCell ref="C63:D63"/>
    <mergeCell ref="C61:D61"/>
    <mergeCell ref="C54:D54"/>
    <mergeCell ref="C55:D55"/>
    <mergeCell ref="C56:D56"/>
    <mergeCell ref="C57:D57"/>
    <mergeCell ref="C58:D58"/>
    <mergeCell ref="C59:D59"/>
    <mergeCell ref="C60:D60"/>
    <mergeCell ref="C77:D77"/>
    <mergeCell ref="C78:D78"/>
    <mergeCell ref="C76:D76"/>
    <mergeCell ref="C62:D62"/>
    <mergeCell ref="C72:D72"/>
    <mergeCell ref="C74:D74"/>
    <mergeCell ref="C75:D75"/>
    <mergeCell ref="C16:D16"/>
    <mergeCell ref="C17:D17"/>
    <mergeCell ref="C38:D38"/>
    <mergeCell ref="C30:D30"/>
    <mergeCell ref="C31:D31"/>
    <mergeCell ref="C32:D32"/>
    <mergeCell ref="C33:D33"/>
    <mergeCell ref="C34:D34"/>
    <mergeCell ref="C20:D20"/>
    <mergeCell ref="C41:D41"/>
    <mergeCell ref="C39:D39"/>
    <mergeCell ref="C40:D40"/>
    <mergeCell ref="C35:D35"/>
    <mergeCell ref="C36:D36"/>
    <mergeCell ref="C37:D37"/>
    <mergeCell ref="D7:G7"/>
    <mergeCell ref="C46:D46"/>
    <mergeCell ref="C12:D12"/>
    <mergeCell ref="C13:D13"/>
    <mergeCell ref="C14:D14"/>
    <mergeCell ref="C18:D18"/>
    <mergeCell ref="C21:D21"/>
    <mergeCell ref="C29:D29"/>
    <mergeCell ref="C15:D15"/>
    <mergeCell ref="C19:D19"/>
    <mergeCell ref="C73:D73"/>
    <mergeCell ref="C132:D132"/>
    <mergeCell ref="C135:D135"/>
    <mergeCell ref="C133:D133"/>
    <mergeCell ref="C134:D134"/>
    <mergeCell ref="C129:D129"/>
    <mergeCell ref="C114:D114"/>
    <mergeCell ref="C113:D113"/>
    <mergeCell ref="C90:D90"/>
    <mergeCell ref="C91:D91"/>
    <mergeCell ref="C164:D164"/>
    <mergeCell ref="C165:D165"/>
    <mergeCell ref="C166:D166"/>
    <mergeCell ref="D6:G6"/>
    <mergeCell ref="C167:D167"/>
    <mergeCell ref="C168:D168"/>
    <mergeCell ref="C161:D161"/>
    <mergeCell ref="C162:D162"/>
    <mergeCell ref="C163:D163"/>
    <mergeCell ref="C71:D71"/>
    <mergeCell ref="C176:D176"/>
    <mergeCell ref="C177:D177"/>
    <mergeCell ref="C178:D178"/>
    <mergeCell ref="C179:D179"/>
    <mergeCell ref="C180:D180"/>
    <mergeCell ref="C183:D183"/>
    <mergeCell ref="C181:D181"/>
    <mergeCell ref="C182:D182"/>
  </mergeCells>
  <conditionalFormatting sqref="G170 G140 G155 I155 I140 I170 G84 I101 G101 I84 G123 I123 G90:G99 I90:I99 G107:G121 I107:I121 G129:G138 I129:I138 G146:G153 I146:I153 G161:G168 I161:I168 G176:G183 I176:I183 G12:G21 I12:I21 G29:G47 I29:I47 G54:G63 I54:I63 G71:G82 I71:I82">
    <cfRule type="cellIs" priority="454" dxfId="0" operator="lessThan" stopIfTrue="1">
      <formula>1</formula>
    </cfRule>
    <cfRule type="cellIs" priority="455" dxfId="0" operator="greaterThan" stopIfTrue="1">
      <formula>7</formula>
    </cfRule>
  </conditionalFormatting>
  <conditionalFormatting sqref="J12:J21 J29:J46 J54:J63 J71:J82">
    <cfRule type="containsText" priority="21" dxfId="15" operator="containsText" stopIfTrue="1" text="Capaian&gt;Target?">
      <formula>NOT(ISERROR(SEARCH("Capaian&gt;Target?",J12)))</formula>
    </cfRule>
  </conditionalFormatting>
  <conditionalFormatting sqref="J90:J99">
    <cfRule type="containsText" priority="12" dxfId="15" operator="containsText" stopIfTrue="1" text="Capaian&gt;Target?">
      <formula>NOT(ISERROR(SEARCH("Capaian&gt;Target?",J90)))</formula>
    </cfRule>
  </conditionalFormatting>
  <conditionalFormatting sqref="J90:J99">
    <cfRule type="containsText" priority="11" dxfId="15" operator="containsText" stopIfTrue="1" text="Capaian&gt;Target?">
      <formula>NOT(ISERROR(SEARCH("Capaian&gt;Target?",J90)))</formula>
    </cfRule>
  </conditionalFormatting>
  <conditionalFormatting sqref="J107:J121">
    <cfRule type="containsText" priority="10" dxfId="15" operator="containsText" stopIfTrue="1" text="Capaian&gt;Target?">
      <formula>NOT(ISERROR(SEARCH("Capaian&gt;Target?",J107)))</formula>
    </cfRule>
  </conditionalFormatting>
  <conditionalFormatting sqref="J107:J121">
    <cfRule type="containsText" priority="9" dxfId="15" operator="containsText" stopIfTrue="1" text="Capaian&gt;Target?">
      <formula>NOT(ISERROR(SEARCH("Capaian&gt;Target?",J107)))</formula>
    </cfRule>
  </conditionalFormatting>
  <conditionalFormatting sqref="J129:J138">
    <cfRule type="containsText" priority="8" dxfId="15" operator="containsText" stopIfTrue="1" text="Capaian&gt;Target?">
      <formula>NOT(ISERROR(SEARCH("Capaian&gt;Target?",J129)))</formula>
    </cfRule>
  </conditionalFormatting>
  <conditionalFormatting sqref="J129:J138">
    <cfRule type="containsText" priority="7" dxfId="15" operator="containsText" stopIfTrue="1" text="Capaian&gt;Target?">
      <formula>NOT(ISERROR(SEARCH("Capaian&gt;Target?",J129)))</formula>
    </cfRule>
  </conditionalFormatting>
  <conditionalFormatting sqref="J146:J153">
    <cfRule type="containsText" priority="6" dxfId="15" operator="containsText" stopIfTrue="1" text="Capaian&gt;Target?">
      <formula>NOT(ISERROR(SEARCH("Capaian&gt;Target?",J146)))</formula>
    </cfRule>
  </conditionalFormatting>
  <conditionalFormatting sqref="J146:J153">
    <cfRule type="containsText" priority="5" dxfId="15" operator="containsText" stopIfTrue="1" text="Capaian&gt;Target?">
      <formula>NOT(ISERROR(SEARCH("Capaian&gt;Target?",J146)))</formula>
    </cfRule>
  </conditionalFormatting>
  <conditionalFormatting sqref="J161:J168">
    <cfRule type="containsText" priority="4" dxfId="15" operator="containsText" stopIfTrue="1" text="Capaian&gt;Target?">
      <formula>NOT(ISERROR(SEARCH("Capaian&gt;Target?",J161)))</formula>
    </cfRule>
  </conditionalFormatting>
  <conditionalFormatting sqref="J161:J168">
    <cfRule type="containsText" priority="3" dxfId="15" operator="containsText" stopIfTrue="1" text="Capaian&gt;Target?">
      <formula>NOT(ISERROR(SEARCH("Capaian&gt;Target?",J161)))</formula>
    </cfRule>
  </conditionalFormatting>
  <conditionalFormatting sqref="J176:J183">
    <cfRule type="containsText" priority="2" dxfId="15" operator="containsText" stopIfTrue="1" text="Capaian&gt;Target?">
      <formula>NOT(ISERROR(SEARCH("Capaian&gt;Target?",J176)))</formula>
    </cfRule>
  </conditionalFormatting>
  <conditionalFormatting sqref="J176:J183">
    <cfRule type="containsText" priority="1" dxfId="15" operator="containsText" stopIfTrue="1" text="Capaian&gt;Target?">
      <formula>NOT(ISERROR(SEARCH("Capaian&gt;Target?",J176)))</formula>
    </cfRule>
  </conditionalFormatting>
  <dataValidations count="1">
    <dataValidation type="whole" allowBlank="1" showInputMessage="1" showErrorMessage="1" errorTitle="Salah Isi" error="Nilai dari 1 s/d 7" sqref="I90:I99 G90:G99 I107:I121 G107:G121 I129:I138 G129:G138 I146:I153 G146:G153 I161:I168 G161:G168 I176:I183 G176:G183 G71:G82 I71:I82 G54:G63 I54:I63 G29:G46 I29:I46 G12:G21 I12:I21">
      <formula1>1</formula1>
      <formula2>7</formula2>
    </dataValidation>
  </dataValidations>
  <printOptions/>
  <pageMargins left="0.2" right="0.2" top="0.75" bottom="1.5" header="0.3" footer="0.3"/>
  <pageSetup horizontalDpi="600" verticalDpi="600" orientation="portrait" paperSize="5" scale="45" r:id="rId3"/>
  <legacyDrawing r:id="rId2"/>
</worksheet>
</file>

<file path=xl/worksheets/sheet3.xml><?xml version="1.0" encoding="utf-8"?>
<worksheet xmlns="http://schemas.openxmlformats.org/spreadsheetml/2006/main" xmlns:r="http://schemas.openxmlformats.org/officeDocument/2006/relationships">
  <dimension ref="A1:N30"/>
  <sheetViews>
    <sheetView zoomScale="70" zoomScaleNormal="70" zoomScaleSheetLayoutView="90" zoomScalePageLayoutView="0" workbookViewId="0" topLeftCell="A1">
      <selection activeCell="J18" sqref="J18"/>
    </sheetView>
  </sheetViews>
  <sheetFormatPr defaultColWidth="9.140625" defaultRowHeight="15"/>
  <cols>
    <col min="1" max="1" width="3.8515625" style="0" customWidth="1"/>
    <col min="2" max="2" width="42.140625" style="0" customWidth="1"/>
    <col min="3" max="3" width="8.7109375" style="0" hidden="1" customWidth="1"/>
    <col min="4" max="4" width="10.28125" style="0" hidden="1" customWidth="1"/>
    <col min="5" max="5" width="12.28125" style="1" customWidth="1"/>
    <col min="6" max="6" width="13.7109375" style="0" customWidth="1"/>
    <col min="7" max="7" width="11.28125" style="99" hidden="1" customWidth="1"/>
    <col min="8" max="8" width="38.00390625" style="99" bestFit="1" customWidth="1"/>
    <col min="9" max="9" width="18.140625" style="0" customWidth="1"/>
    <col min="10" max="12" width="37.421875" style="0" customWidth="1"/>
  </cols>
  <sheetData>
    <row r="1" spans="2:12" ht="18.75">
      <c r="B1" s="54" t="s">
        <v>189</v>
      </c>
      <c r="C1" s="54"/>
      <c r="D1" s="54"/>
      <c r="E1" s="85" t="str">
        <f>'Nilai capaian &amp; target'!D6</f>
        <v>Pendidikan Bahasa Inggris</v>
      </c>
      <c r="F1" s="86"/>
      <c r="G1" s="94"/>
      <c r="H1" s="94"/>
      <c r="I1" s="86"/>
      <c r="J1" s="86"/>
      <c r="K1" s="86"/>
      <c r="L1" s="87"/>
    </row>
    <row r="2" spans="2:12" ht="18.75">
      <c r="B2" s="54" t="str">
        <f>'Nilai capaian &amp; target'!A7</f>
        <v>Tahun Pengukuran Mutu: </v>
      </c>
      <c r="C2" s="54"/>
      <c r="D2" s="54"/>
      <c r="E2" s="88">
        <f>'Nilai capaian &amp; target'!D7</f>
        <v>2013</v>
      </c>
      <c r="F2" s="86"/>
      <c r="G2" s="94"/>
      <c r="H2" s="94"/>
      <c r="I2" s="86"/>
      <c r="J2" s="86"/>
      <c r="K2" s="86"/>
      <c r="L2" s="87"/>
    </row>
    <row r="3" spans="2:12" ht="15">
      <c r="B3" s="87"/>
      <c r="C3" s="87"/>
      <c r="D3" s="87"/>
      <c r="E3" s="89"/>
      <c r="F3" s="87"/>
      <c r="G3" s="95"/>
      <c r="H3" s="95"/>
      <c r="I3" s="87"/>
      <c r="J3" s="87"/>
      <c r="K3" s="87"/>
      <c r="L3" s="87"/>
    </row>
    <row r="4" spans="2:12" s="147" customFormat="1" ht="78.75">
      <c r="B4" s="203" t="s">
        <v>2</v>
      </c>
      <c r="C4" s="204" t="s">
        <v>169</v>
      </c>
      <c r="D4" s="132" t="s">
        <v>171</v>
      </c>
      <c r="E4" s="205" t="s">
        <v>164</v>
      </c>
      <c r="F4" s="203" t="s">
        <v>13</v>
      </c>
      <c r="G4" s="206" t="s">
        <v>172</v>
      </c>
      <c r="H4" s="206" t="s">
        <v>166</v>
      </c>
      <c r="I4" s="203" t="s">
        <v>13</v>
      </c>
      <c r="J4" s="132" t="s">
        <v>26</v>
      </c>
      <c r="K4" s="132" t="s">
        <v>24</v>
      </c>
      <c r="L4" s="148" t="s">
        <v>28</v>
      </c>
    </row>
    <row r="5" spans="2:12" s="149" customFormat="1" ht="42.75" customHeight="1">
      <c r="B5" s="150" t="s">
        <v>155</v>
      </c>
      <c r="C5" s="151">
        <v>0.1</v>
      </c>
      <c r="D5" s="151">
        <f>(C5*E5)</f>
        <v>7.42857142857143</v>
      </c>
      <c r="E5" s="151">
        <f>'Nilai capaian &amp; target'!K25</f>
        <v>74.28571428571429</v>
      </c>
      <c r="F5" s="152" t="str">
        <f aca="true" t="shared" si="0" ref="F5:F15">IF(E5&gt;=86,"Sangat baik",IF(E5&gt;=72,"Baik",IF(E5&gt;=58,"Lebih dari Cukup",IF(E5&gt;=43,"Cukup",IF(E5&gt;=29,"Perbaikan minor",IF(E5&gt;=15,"Perbaikan mayor",IF(E5&gt;=0,"Perbaikan menyeluruh dan  mendesak")))))))</f>
        <v>Baik</v>
      </c>
      <c r="G5" s="153">
        <f>(C5*H5)</f>
        <v>8.714285714285717</v>
      </c>
      <c r="H5" s="153">
        <f>'Nilai capaian &amp; target'!L25</f>
        <v>87.14285714285717</v>
      </c>
      <c r="I5" s="152" t="str">
        <f aca="true" t="shared" si="1" ref="I5:I14">IF(H5&gt;=86,"Sangat baik",IF(H5&gt;=72,"Baik",IF(H5&gt;=58,"Lebih dari Cukup",IF(H5&gt;=43,"Cukup",IF(H5&gt;=29,"Perbaikan minor",IF(H5&gt;=15,"Perbaikan mayor",IF(H5&gt;=0,"Perbaikan menyeluruh dan  mendesak")))))))</f>
        <v>Sangat baik</v>
      </c>
      <c r="J5" s="154"/>
      <c r="K5" s="154"/>
      <c r="L5" s="155"/>
    </row>
    <row r="6" spans="2:12" s="149" customFormat="1" ht="42.75" customHeight="1">
      <c r="B6" s="150" t="s">
        <v>156</v>
      </c>
      <c r="C6" s="151">
        <v>0.12</v>
      </c>
      <c r="D6" s="151">
        <f aca="true" t="shared" si="2" ref="D6:D14">(C6*E6)</f>
        <v>8.952380952380953</v>
      </c>
      <c r="E6" s="151">
        <f>'Nilai capaian &amp; target'!K50</f>
        <v>74.60317460317461</v>
      </c>
      <c r="F6" s="152" t="str">
        <f t="shared" si="0"/>
        <v>Baik</v>
      </c>
      <c r="G6" s="153">
        <f aca="true" t="shared" si="3" ref="G6:G14">(C6*H6)</f>
        <v>10.666666666666663</v>
      </c>
      <c r="H6" s="153">
        <f>'Nilai capaian &amp; target'!L50</f>
        <v>88.88888888888886</v>
      </c>
      <c r="I6" s="152" t="str">
        <f t="shared" si="1"/>
        <v>Sangat baik</v>
      </c>
      <c r="J6" s="154"/>
      <c r="K6" s="154"/>
      <c r="L6" s="155"/>
    </row>
    <row r="7" spans="2:12" s="149" customFormat="1" ht="42.75" customHeight="1">
      <c r="B7" s="150" t="s">
        <v>157</v>
      </c>
      <c r="C7" s="151">
        <v>0.1</v>
      </c>
      <c r="D7" s="151">
        <f t="shared" si="2"/>
        <v>7.142857142857143</v>
      </c>
      <c r="E7" s="151">
        <f>'Nilai capaian &amp; target'!K67</f>
        <v>71.42857142857143</v>
      </c>
      <c r="F7" s="152" t="str">
        <f t="shared" si="0"/>
        <v>Lebih dari Cukup</v>
      </c>
      <c r="G7" s="153">
        <f t="shared" si="3"/>
        <v>8.571428571428575</v>
      </c>
      <c r="H7" s="153">
        <f>'Nilai capaian &amp; target'!L67</f>
        <v>85.71428571428574</v>
      </c>
      <c r="I7" s="152" t="str">
        <f t="shared" si="1"/>
        <v>Baik</v>
      </c>
      <c r="J7" s="154"/>
      <c r="K7" s="154"/>
      <c r="L7" s="155"/>
    </row>
    <row r="8" spans="2:12" s="149" customFormat="1" ht="42.75" customHeight="1">
      <c r="B8" s="150" t="s">
        <v>158</v>
      </c>
      <c r="C8" s="151">
        <v>0.12</v>
      </c>
      <c r="D8" s="151">
        <f t="shared" si="2"/>
        <v>9.038961038961041</v>
      </c>
      <c r="E8" s="151">
        <f>'Nilai capaian &amp; target'!K86</f>
        <v>75.32467532467534</v>
      </c>
      <c r="F8" s="152" t="str">
        <f t="shared" si="0"/>
        <v>Baik</v>
      </c>
      <c r="G8" s="153">
        <f t="shared" si="3"/>
        <v>10.129870129870133</v>
      </c>
      <c r="H8" s="153">
        <f>'Nilai capaian &amp; target'!L86</f>
        <v>84.41558441558445</v>
      </c>
      <c r="I8" s="152" t="str">
        <f t="shared" si="1"/>
        <v>Baik</v>
      </c>
      <c r="J8" s="154"/>
      <c r="K8" s="154"/>
      <c r="L8" s="155"/>
    </row>
    <row r="9" spans="2:12" s="149" customFormat="1" ht="42.75" customHeight="1">
      <c r="B9" s="150" t="s">
        <v>167</v>
      </c>
      <c r="C9" s="151">
        <v>0.1</v>
      </c>
      <c r="D9" s="151">
        <f t="shared" si="2"/>
        <v>7.42857142857143</v>
      </c>
      <c r="E9" s="151">
        <f>'Nilai capaian &amp; target'!K103</f>
        <v>74.28571428571429</v>
      </c>
      <c r="F9" s="152" t="str">
        <f t="shared" si="0"/>
        <v>Baik</v>
      </c>
      <c r="G9" s="153">
        <f t="shared" si="3"/>
        <v>8.428571428571429</v>
      </c>
      <c r="H9" s="153">
        <f>'Nilai capaian &amp; target'!L103</f>
        <v>84.28571428571429</v>
      </c>
      <c r="I9" s="152" t="str">
        <f t="shared" si="1"/>
        <v>Baik</v>
      </c>
      <c r="J9" s="154"/>
      <c r="K9" s="154"/>
      <c r="L9" s="155"/>
    </row>
    <row r="10" spans="2:12" s="149" customFormat="1" ht="42.75" customHeight="1">
      <c r="B10" s="150" t="s">
        <v>159</v>
      </c>
      <c r="C10" s="151">
        <v>0.1</v>
      </c>
      <c r="D10" s="151">
        <f t="shared" si="2"/>
        <v>6.285714285714286</v>
      </c>
      <c r="E10" s="151">
        <f>'Nilai capaian &amp; target'!K125</f>
        <v>62.857142857142854</v>
      </c>
      <c r="F10" s="152" t="str">
        <f t="shared" si="0"/>
        <v>Lebih dari Cukup</v>
      </c>
      <c r="G10" s="153">
        <f t="shared" si="3"/>
        <v>7.142857142857145</v>
      </c>
      <c r="H10" s="153">
        <f>'Nilai capaian &amp; target'!L125</f>
        <v>71.42857142857144</v>
      </c>
      <c r="I10" s="152" t="str">
        <f t="shared" si="1"/>
        <v>Lebih dari Cukup</v>
      </c>
      <c r="J10" s="154"/>
      <c r="K10" s="154"/>
      <c r="L10" s="155"/>
    </row>
    <row r="11" spans="2:12" s="149" customFormat="1" ht="42.75" customHeight="1">
      <c r="B11" s="150" t="s">
        <v>160</v>
      </c>
      <c r="C11" s="151">
        <v>0.08</v>
      </c>
      <c r="D11" s="151">
        <f t="shared" si="2"/>
        <v>4.114285714285715</v>
      </c>
      <c r="E11" s="151">
        <f>'Nilai capaian &amp; target'!K142</f>
        <v>51.42857142857144</v>
      </c>
      <c r="F11" s="152" t="str">
        <f t="shared" si="0"/>
        <v>Cukup</v>
      </c>
      <c r="G11" s="153">
        <f t="shared" si="3"/>
        <v>5.142857142857143</v>
      </c>
      <c r="H11" s="153">
        <f>'Nilai capaian &amp; target'!L142</f>
        <v>64.28571428571429</v>
      </c>
      <c r="I11" s="152" t="str">
        <f t="shared" si="1"/>
        <v>Lebih dari Cukup</v>
      </c>
      <c r="J11" s="154"/>
      <c r="K11" s="154"/>
      <c r="L11" s="155"/>
    </row>
    <row r="12" spans="2:12" s="149" customFormat="1" ht="42.75" customHeight="1">
      <c r="B12" s="150" t="s">
        <v>161</v>
      </c>
      <c r="C12" s="151">
        <v>0.08</v>
      </c>
      <c r="D12" s="151">
        <f t="shared" si="2"/>
        <v>6.714285714285714</v>
      </c>
      <c r="E12" s="151">
        <f>'Nilai capaian &amp; target'!K157</f>
        <v>83.92857142857143</v>
      </c>
      <c r="F12" s="152" t="str">
        <f t="shared" si="0"/>
        <v>Baik</v>
      </c>
      <c r="G12" s="153">
        <f t="shared" si="3"/>
        <v>7.285714285714286</v>
      </c>
      <c r="H12" s="153">
        <f>'Nilai capaian &amp; target'!L157</f>
        <v>91.07142857142857</v>
      </c>
      <c r="I12" s="152" t="str">
        <f t="shared" si="1"/>
        <v>Sangat baik</v>
      </c>
      <c r="J12" s="154"/>
      <c r="K12" s="154"/>
      <c r="L12" s="155"/>
    </row>
    <row r="13" spans="2:12" s="149" customFormat="1" ht="42.75" customHeight="1">
      <c r="B13" s="150" t="s">
        <v>162</v>
      </c>
      <c r="C13" s="151">
        <v>0.12</v>
      </c>
      <c r="D13" s="151">
        <f t="shared" si="2"/>
        <v>5.357142857142858</v>
      </c>
      <c r="E13" s="151">
        <f>'Nilai capaian &amp; target'!K172</f>
        <v>44.642857142857146</v>
      </c>
      <c r="F13" s="152" t="str">
        <f t="shared" si="0"/>
        <v>Cukup</v>
      </c>
      <c r="G13" s="153">
        <f t="shared" si="3"/>
        <v>7.071428571428571</v>
      </c>
      <c r="H13" s="153">
        <f>'Nilai capaian &amp; target'!L172</f>
        <v>58.92857142857143</v>
      </c>
      <c r="I13" s="152" t="str">
        <f t="shared" si="1"/>
        <v>Lebih dari Cukup</v>
      </c>
      <c r="J13" s="154"/>
      <c r="K13" s="154"/>
      <c r="L13" s="155"/>
    </row>
    <row r="14" spans="2:12" s="149" customFormat="1" ht="42.75" customHeight="1">
      <c r="B14" s="150" t="s">
        <v>163</v>
      </c>
      <c r="C14" s="151">
        <v>0.08</v>
      </c>
      <c r="D14" s="151">
        <f t="shared" si="2"/>
        <v>3.571428571428571</v>
      </c>
      <c r="E14" s="151">
        <f>'Nilai capaian &amp; target'!K187</f>
        <v>44.64285714285714</v>
      </c>
      <c r="F14" s="152" t="str">
        <f t="shared" si="0"/>
        <v>Cukup</v>
      </c>
      <c r="G14" s="153">
        <f t="shared" si="3"/>
        <v>4.714285714285714</v>
      </c>
      <c r="H14" s="153">
        <f>'Nilai capaian &amp; target'!L187</f>
        <v>58.92857142857143</v>
      </c>
      <c r="I14" s="152" t="str">
        <f t="shared" si="1"/>
        <v>Lebih dari Cukup</v>
      </c>
      <c r="J14" s="154"/>
      <c r="K14" s="154"/>
      <c r="L14" s="155"/>
    </row>
    <row r="15" spans="2:12" s="147" customFormat="1" ht="44.25" customHeight="1">
      <c r="B15" s="156" t="s">
        <v>170</v>
      </c>
      <c r="C15" s="157">
        <f>SUM(C5:C14)</f>
        <v>0.9999999999999999</v>
      </c>
      <c r="D15" s="158"/>
      <c r="E15" s="158">
        <f>SUM(D5:D14)</f>
        <v>66.03419913419914</v>
      </c>
      <c r="F15" s="159" t="str">
        <f t="shared" si="0"/>
        <v>Lebih dari Cukup</v>
      </c>
      <c r="G15" s="160"/>
      <c r="H15" s="161">
        <f>SUM(G5:G14)</f>
        <v>77.86796536796538</v>
      </c>
      <c r="I15" s="162" t="str">
        <f>IF(H15&gt;=86,"Sangat baik",IF(H15&gt;=72,"Baik",IF(H15&gt;=58,"Lebih dari Cukup",IF(H15&gt;=43,"Cukup",IF(H15&gt;=29,"Perbaikan minor",IF(H15&gt;=15,"Perbaikan mayor",IF(H15&gt;=0,"Perbaikan menyeluruh dan  mendesak")))))))</f>
        <v>Baik</v>
      </c>
      <c r="J15" s="162"/>
      <c r="K15" s="162"/>
      <c r="L15" s="163"/>
    </row>
    <row r="16" spans="1:12" ht="15.75">
      <c r="A16" s="50"/>
      <c r="B16" s="51"/>
      <c r="C16" s="51"/>
      <c r="D16" s="51"/>
      <c r="E16" s="52"/>
      <c r="F16" s="53"/>
      <c r="G16" s="98"/>
      <c r="H16" s="98"/>
      <c r="I16" s="53"/>
      <c r="J16" s="53"/>
      <c r="K16" s="53"/>
      <c r="L16" s="49"/>
    </row>
    <row r="17" spans="1:12" ht="15.75">
      <c r="A17" s="109" t="s">
        <v>174</v>
      </c>
      <c r="B17" s="110" t="s">
        <v>175</v>
      </c>
      <c r="E17" s="200" t="s">
        <v>176</v>
      </c>
      <c r="F17" s="201"/>
      <c r="G17" s="201"/>
      <c r="H17" s="201"/>
      <c r="I17" s="202"/>
      <c r="L17" s="164"/>
    </row>
    <row r="18" spans="1:12" ht="65.25" customHeight="1">
      <c r="A18" s="124">
        <v>1</v>
      </c>
      <c r="B18" s="125" t="s">
        <v>178</v>
      </c>
      <c r="E18" s="207"/>
      <c r="F18" s="208"/>
      <c r="G18" s="208"/>
      <c r="H18" s="208"/>
      <c r="I18" s="209"/>
      <c r="L18" s="165"/>
    </row>
    <row r="19" spans="1:12" ht="65.25" customHeight="1">
      <c r="A19" s="124">
        <v>2</v>
      </c>
      <c r="B19" s="125" t="s">
        <v>179</v>
      </c>
      <c r="E19" s="207"/>
      <c r="F19" s="208"/>
      <c r="G19" s="208"/>
      <c r="H19" s="208"/>
      <c r="I19" s="209"/>
      <c r="L19" s="165"/>
    </row>
    <row r="20" spans="1:14" ht="15.75">
      <c r="A20" s="109" t="s">
        <v>174</v>
      </c>
      <c r="B20" s="110" t="s">
        <v>175</v>
      </c>
      <c r="C20" s="51"/>
      <c r="D20" s="51"/>
      <c r="E20" s="199" t="s">
        <v>177</v>
      </c>
      <c r="F20" s="199"/>
      <c r="G20" s="199"/>
      <c r="H20" s="199"/>
      <c r="I20" s="199"/>
      <c r="J20" s="98"/>
      <c r="K20" s="53"/>
      <c r="L20" s="53"/>
      <c r="M20" s="53"/>
      <c r="N20" s="49"/>
    </row>
    <row r="21" spans="1:14" ht="35.25" customHeight="1">
      <c r="A21" s="124">
        <v>1</v>
      </c>
      <c r="B21" s="125" t="s">
        <v>178</v>
      </c>
      <c r="C21" s="51"/>
      <c r="D21" s="51"/>
      <c r="E21" s="210"/>
      <c r="F21" s="211"/>
      <c r="G21" s="211"/>
      <c r="H21" s="211"/>
      <c r="I21" s="212"/>
      <c r="J21" s="98"/>
      <c r="K21" s="53"/>
      <c r="L21" s="53"/>
      <c r="M21" s="53"/>
      <c r="N21" s="49"/>
    </row>
    <row r="22" spans="1:14" ht="41.25" customHeight="1">
      <c r="A22" s="124">
        <v>2</v>
      </c>
      <c r="B22" s="125" t="s">
        <v>179</v>
      </c>
      <c r="C22" s="51"/>
      <c r="D22" s="51"/>
      <c r="E22" s="210"/>
      <c r="F22" s="211"/>
      <c r="G22" s="211"/>
      <c r="H22" s="211"/>
      <c r="I22" s="212"/>
      <c r="J22" s="98"/>
      <c r="K22" s="53"/>
      <c r="L22" s="53"/>
      <c r="M22" s="53"/>
      <c r="N22" s="49"/>
    </row>
    <row r="23" spans="1:12" ht="15.75">
      <c r="A23" s="50"/>
      <c r="B23" s="51"/>
      <c r="C23" s="51"/>
      <c r="D23" s="51"/>
      <c r="E23" s="52"/>
      <c r="F23" s="53"/>
      <c r="G23" s="98"/>
      <c r="H23" s="98"/>
      <c r="I23" s="53"/>
      <c r="J23" s="53"/>
      <c r="K23" s="53"/>
      <c r="L23" s="49"/>
    </row>
    <row r="24" spans="2:8" ht="14.25" customHeight="1">
      <c r="B24" t="s">
        <v>4</v>
      </c>
      <c r="E24" s="1">
        <v>0</v>
      </c>
      <c r="F24">
        <v>14</v>
      </c>
      <c r="H24" s="99" t="s">
        <v>19</v>
      </c>
    </row>
    <row r="25" spans="5:8" ht="14.25" customHeight="1">
      <c r="E25" s="1">
        <v>15</v>
      </c>
      <c r="F25">
        <v>28</v>
      </c>
      <c r="H25" s="99" t="s">
        <v>9</v>
      </c>
    </row>
    <row r="26" spans="5:8" ht="14.25" customHeight="1">
      <c r="E26" s="1">
        <v>29</v>
      </c>
      <c r="F26">
        <v>42</v>
      </c>
      <c r="H26" s="99" t="s">
        <v>10</v>
      </c>
    </row>
    <row r="27" spans="5:8" ht="15">
      <c r="E27" s="1">
        <v>43</v>
      </c>
      <c r="F27">
        <v>57</v>
      </c>
      <c r="H27" s="99" t="s">
        <v>6</v>
      </c>
    </row>
    <row r="28" spans="5:8" ht="14.25" customHeight="1">
      <c r="E28" s="1">
        <v>58</v>
      </c>
      <c r="F28">
        <v>71</v>
      </c>
      <c r="H28" s="99" t="s">
        <v>18</v>
      </c>
    </row>
    <row r="29" spans="5:8" ht="14.25" customHeight="1">
      <c r="E29" s="1">
        <v>72</v>
      </c>
      <c r="F29">
        <v>85</v>
      </c>
      <c r="H29" s="99" t="s">
        <v>5</v>
      </c>
    </row>
    <row r="30" spans="5:8" ht="14.25" customHeight="1">
      <c r="E30" s="1">
        <v>86</v>
      </c>
      <c r="F30">
        <v>100</v>
      </c>
      <c r="H30" s="99" t="s">
        <v>11</v>
      </c>
    </row>
  </sheetData>
  <sheetProtection password="F884" sheet="1" objects="1" scenarios="1"/>
  <mergeCells count="6">
    <mergeCell ref="E20:I20"/>
    <mergeCell ref="E21:I21"/>
    <mergeCell ref="E22:I22"/>
    <mergeCell ref="E17:I17"/>
    <mergeCell ref="E18:I18"/>
    <mergeCell ref="E19:I19"/>
  </mergeCells>
  <printOptions/>
  <pageMargins left="0.2" right="0" top="0.75" bottom="0.75" header="0.3" footer="0.3"/>
  <pageSetup horizontalDpi="600" verticalDpi="600" orientation="portrait" paperSize="5" scale="48" r:id="rId1"/>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D16" sqref="D16"/>
    </sheetView>
  </sheetViews>
  <sheetFormatPr defaultColWidth="9.140625" defaultRowHeight="15"/>
  <sheetData>
    <row r="1" ht="21">
      <c r="A1" s="23" t="s">
        <v>8</v>
      </c>
    </row>
    <row r="2" ht="21">
      <c r="A2" s="24" t="s">
        <v>16</v>
      </c>
    </row>
    <row r="3" ht="21">
      <c r="A3" s="24" t="s">
        <v>15</v>
      </c>
    </row>
    <row r="7" ht="21">
      <c r="A7" s="24" t="s">
        <v>8</v>
      </c>
    </row>
    <row r="8" ht="21">
      <c r="A8" s="24" t="s">
        <v>20</v>
      </c>
    </row>
    <row r="10" ht="15">
      <c r="A10" t="s">
        <v>21</v>
      </c>
    </row>
    <row r="11" ht="15">
      <c r="A11" t="s">
        <v>22</v>
      </c>
    </row>
    <row r="12" ht="15">
      <c r="A12" t="s">
        <v>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2"/>
  <sheetViews>
    <sheetView zoomScale="85" zoomScaleNormal="85" zoomScalePageLayoutView="0" workbookViewId="0" topLeftCell="A1">
      <selection activeCell="H18" sqref="H18"/>
    </sheetView>
  </sheetViews>
  <sheetFormatPr defaultColWidth="9.140625" defaultRowHeight="15"/>
  <cols>
    <col min="2" max="2" width="44.140625" style="0" bestFit="1" customWidth="1"/>
    <col min="3" max="3" width="12.8515625" style="0" customWidth="1"/>
    <col min="4" max="4" width="10.8515625" style="99" customWidth="1"/>
  </cols>
  <sheetData>
    <row r="1" spans="3:4" ht="15">
      <c r="C1" s="1"/>
      <c r="D1" s="126"/>
    </row>
    <row r="2" spans="3:4" ht="15">
      <c r="C2" s="1"/>
      <c r="D2" s="126"/>
    </row>
    <row r="3" spans="2:4" ht="47.25">
      <c r="B3" s="17" t="s">
        <v>2</v>
      </c>
      <c r="C3" s="46" t="s">
        <v>165</v>
      </c>
      <c r="D3" s="96" t="s">
        <v>166</v>
      </c>
    </row>
    <row r="4" spans="2:4" ht="15.75">
      <c r="B4" s="84" t="s">
        <v>155</v>
      </c>
      <c r="C4" s="14">
        <f>'REKAP &amp; Analisis per Standar'!E5</f>
        <v>74.28571428571429</v>
      </c>
      <c r="D4" s="97">
        <f>'REKAP &amp; Analisis per Standar'!H5</f>
        <v>87.14285714285717</v>
      </c>
    </row>
    <row r="5" spans="2:4" ht="15.75">
      <c r="B5" s="84" t="s">
        <v>156</v>
      </c>
      <c r="C5" s="14">
        <f>'REKAP &amp; Analisis per Standar'!E6</f>
        <v>74.60317460317461</v>
      </c>
      <c r="D5" s="97">
        <f>'REKAP &amp; Analisis per Standar'!H6</f>
        <v>88.88888888888886</v>
      </c>
    </row>
    <row r="6" spans="2:4" ht="15.75">
      <c r="B6" s="84" t="s">
        <v>157</v>
      </c>
      <c r="C6" s="14">
        <f>'REKAP &amp; Analisis per Standar'!E7</f>
        <v>71.42857142857143</v>
      </c>
      <c r="D6" s="97">
        <f>'REKAP &amp; Analisis per Standar'!H7</f>
        <v>85.71428571428574</v>
      </c>
    </row>
    <row r="7" spans="2:4" ht="31.5">
      <c r="B7" s="84" t="s">
        <v>158</v>
      </c>
      <c r="C7" s="14">
        <f>'REKAP &amp; Analisis per Standar'!E8</f>
        <v>75.32467532467534</v>
      </c>
      <c r="D7" s="97">
        <f>'REKAP &amp; Analisis per Standar'!H8</f>
        <v>84.41558441558445</v>
      </c>
    </row>
    <row r="8" spans="2:4" ht="31.5">
      <c r="B8" s="84" t="s">
        <v>167</v>
      </c>
      <c r="C8" s="14">
        <f>'REKAP &amp; Analisis per Standar'!E9</f>
        <v>74.28571428571429</v>
      </c>
      <c r="D8" s="97">
        <f>'REKAP &amp; Analisis per Standar'!H9</f>
        <v>84.28571428571429</v>
      </c>
    </row>
    <row r="9" spans="2:4" ht="15.75">
      <c r="B9" s="84" t="s">
        <v>159</v>
      </c>
      <c r="C9" s="14">
        <f>'REKAP &amp; Analisis per Standar'!E10</f>
        <v>62.857142857142854</v>
      </c>
      <c r="D9" s="97">
        <f>'REKAP &amp; Analisis per Standar'!H10</f>
        <v>71.42857142857144</v>
      </c>
    </row>
    <row r="10" spans="2:4" ht="15.75">
      <c r="B10" s="84" t="s">
        <v>160</v>
      </c>
      <c r="C10" s="14">
        <f>'REKAP &amp; Analisis per Standar'!E11</f>
        <v>51.42857142857144</v>
      </c>
      <c r="D10" s="97">
        <f>'REKAP &amp; Analisis per Standar'!H11</f>
        <v>64.28571428571429</v>
      </c>
    </row>
    <row r="11" spans="2:4" ht="15.75">
      <c r="B11" s="84" t="s">
        <v>161</v>
      </c>
      <c r="C11" s="14">
        <f>'REKAP &amp; Analisis per Standar'!E12</f>
        <v>83.92857142857143</v>
      </c>
      <c r="D11" s="97">
        <f>'REKAP &amp; Analisis per Standar'!H12</f>
        <v>91.07142857142857</v>
      </c>
    </row>
    <row r="12" spans="2:4" ht="15.75">
      <c r="B12" s="84" t="s">
        <v>162</v>
      </c>
      <c r="C12" s="14">
        <f>'REKAP &amp; Analisis per Standar'!E13</f>
        <v>44.642857142857146</v>
      </c>
      <c r="D12" s="97">
        <f>'REKAP &amp; Analisis per Standar'!H13</f>
        <v>58.92857142857143</v>
      </c>
    </row>
    <row r="13" spans="2:4" ht="15.75">
      <c r="B13" s="84" t="s">
        <v>163</v>
      </c>
      <c r="C13" s="14">
        <f>'REKAP &amp; Analisis per Standar'!E14</f>
        <v>44.64285714285714</v>
      </c>
      <c r="D13" s="97">
        <f>'REKAP &amp; Analisis per Standar'!H14</f>
        <v>58.92857142857143</v>
      </c>
    </row>
    <row r="14" spans="2:4" ht="15.75">
      <c r="B14" s="15" t="s">
        <v>170</v>
      </c>
      <c r="C14" s="16">
        <f>'REKAP &amp; Analisis per Standar'!E15</f>
        <v>66.03419913419914</v>
      </c>
      <c r="D14" s="127">
        <f>'REKAP &amp; Analisis per Standar'!H15</f>
        <v>77.86796536796538</v>
      </c>
    </row>
    <row r="15" ht="15">
      <c r="C15" s="1"/>
    </row>
    <row r="16" spans="3:4" s="47" customFormat="1" ht="15.75">
      <c r="C16" s="48"/>
      <c r="D16" s="128"/>
    </row>
    <row r="17" spans="1:5" s="57" customFormat="1" ht="15.75" customHeight="1">
      <c r="A17" s="47"/>
      <c r="B17" s="78" t="s">
        <v>2</v>
      </c>
      <c r="C17" s="79" t="s">
        <v>14</v>
      </c>
      <c r="D17" s="129"/>
      <c r="E17" s="47"/>
    </row>
    <row r="18" spans="1:5" s="57" customFormat="1" ht="45" customHeight="1">
      <c r="A18" s="47"/>
      <c r="B18" s="78" t="s">
        <v>2</v>
      </c>
      <c r="C18" s="79" t="s">
        <v>165</v>
      </c>
      <c r="D18" s="130" t="s">
        <v>166</v>
      </c>
      <c r="E18" s="47"/>
    </row>
    <row r="19" spans="1:5" s="57" customFormat="1" ht="15.75">
      <c r="A19" s="47"/>
      <c r="B19" s="80"/>
      <c r="C19" s="81"/>
      <c r="D19" s="128"/>
      <c r="E19" s="47"/>
    </row>
    <row r="20" spans="1:5" s="57" customFormat="1" ht="15.75">
      <c r="A20" s="47"/>
      <c r="B20" s="80"/>
      <c r="C20" s="81"/>
      <c r="D20" s="128"/>
      <c r="E20" s="47"/>
    </row>
    <row r="21" spans="1:5" s="57" customFormat="1" ht="15.75">
      <c r="A21" s="47"/>
      <c r="B21" s="80"/>
      <c r="C21" s="81"/>
      <c r="D21" s="128"/>
      <c r="E21" s="47"/>
    </row>
    <row r="22" spans="1:5" s="57" customFormat="1" ht="15.75">
      <c r="A22" s="47"/>
      <c r="B22" s="80"/>
      <c r="C22" s="81"/>
      <c r="D22" s="128"/>
      <c r="E22" s="47"/>
    </row>
    <row r="23" spans="1:5" s="57" customFormat="1" ht="15.75">
      <c r="A23" s="47"/>
      <c r="B23" s="80"/>
      <c r="C23" s="81"/>
      <c r="D23" s="128"/>
      <c r="E23" s="47"/>
    </row>
    <row r="24" spans="1:5" s="57" customFormat="1" ht="15.75">
      <c r="A24" s="47"/>
      <c r="B24" s="80"/>
      <c r="C24" s="81"/>
      <c r="D24" s="128"/>
      <c r="E24" s="47"/>
    </row>
    <row r="25" spans="1:5" s="57" customFormat="1" ht="15.75">
      <c r="A25" s="47"/>
      <c r="B25" s="80"/>
      <c r="C25" s="81"/>
      <c r="D25" s="128"/>
      <c r="E25" s="47"/>
    </row>
    <row r="26" spans="1:5" s="57" customFormat="1" ht="15.75">
      <c r="A26" s="47"/>
      <c r="B26" s="80"/>
      <c r="C26" s="81"/>
      <c r="D26" s="128"/>
      <c r="E26" s="47"/>
    </row>
    <row r="27" spans="1:5" s="57" customFormat="1" ht="15.75">
      <c r="A27" s="47"/>
      <c r="B27" s="80"/>
      <c r="C27" s="81"/>
      <c r="D27" s="128"/>
      <c r="E27" s="47"/>
    </row>
    <row r="28" spans="1:5" s="57" customFormat="1" ht="15.75">
      <c r="A28" s="47"/>
      <c r="B28" s="80"/>
      <c r="C28" s="81"/>
      <c r="D28" s="128"/>
      <c r="E28" s="47"/>
    </row>
    <row r="29" spans="1:5" s="57" customFormat="1" ht="15.75">
      <c r="A29" s="47"/>
      <c r="B29" s="82"/>
      <c r="C29" s="83"/>
      <c r="D29" s="131"/>
      <c r="E29" s="47"/>
    </row>
    <row r="30" s="47" customFormat="1" ht="15">
      <c r="D30" s="129"/>
    </row>
    <row r="31" spans="1:5" ht="15">
      <c r="A31" s="47"/>
      <c r="B31" s="47"/>
      <c r="C31" s="47"/>
      <c r="D31" s="129"/>
      <c r="E31" s="47"/>
    </row>
    <row r="32" spans="1:5" ht="15">
      <c r="A32" s="47"/>
      <c r="B32" s="47"/>
      <c r="C32" s="47"/>
      <c r="D32" s="129"/>
      <c r="E32" s="47"/>
    </row>
  </sheetData>
  <sheetProtection password="C8C7" sheet="1" objects="1" scenarios="1"/>
  <printOptions/>
  <pageMargins left="0" right="0.45" top="0.75" bottom="0.75" header="0.3" footer="0.3"/>
  <pageSetup horizontalDpi="600" verticalDpi="600" orientation="landscape"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 L. Singgih</dc:creator>
  <cp:keywords/>
  <dc:description/>
  <cp:lastModifiedBy>Hendry Hong</cp:lastModifiedBy>
  <cp:lastPrinted>2013-05-14T08:16:49Z</cp:lastPrinted>
  <dcterms:created xsi:type="dcterms:W3CDTF">2011-10-19T04:38:43Z</dcterms:created>
  <dcterms:modified xsi:type="dcterms:W3CDTF">2013-06-22T02:51:25Z</dcterms:modified>
  <cp:category/>
  <cp:version/>
  <cp:contentType/>
  <cp:contentStatus/>
</cp:coreProperties>
</file>